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assoftware-my.sharepoint.com/personal/rdr_afasgroep_nl/Documents/1. Consultancy/BOUW/Conversieplan Bouwbedrijf/"/>
    </mc:Choice>
  </mc:AlternateContent>
  <xr:revisionPtr revIDLastSave="905" documentId="8_{EA35AB97-2077-4B4A-8856-4B0533BFC308}" xr6:coauthVersionLast="47" xr6:coauthVersionMax="47" xr10:uidLastSave="{E7BE5009-10A3-4D49-9751-4FED9829B7D0}"/>
  <bookViews>
    <workbookView xWindow="-120" yWindow="-120" windowWidth="29040" windowHeight="15720" activeTab="1" xr2:uid="{B0464970-4DAA-483D-9035-3C9C55775B26}"/>
  </bookViews>
  <sheets>
    <sheet name="Hulptabel" sheetId="2" r:id="rId1"/>
    <sheet name="Conversieplan" sheetId="1" r:id="rId2"/>
  </sheets>
  <definedNames>
    <definedName name="_xlnm._FilterDatabase" localSheetId="1" hidden="1">Conversieplan!$A$9:$Z$52</definedName>
    <definedName name="Livegang">Conversieplan!$G$5</definedName>
    <definedName name="Module">Conversieplan!$J$10:$L$10</definedName>
    <definedName name="StartProject">Conversieplan!$A$5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" i="1" l="1"/>
  <c r="S61" i="1"/>
  <c r="S60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29" i="1"/>
  <c r="S28" i="1"/>
  <c r="S27" i="1"/>
  <c r="S25" i="1"/>
  <c r="S26" i="1"/>
  <c r="S24" i="1"/>
  <c r="S23" i="1"/>
  <c r="S21" i="1"/>
  <c r="S20" i="1"/>
  <c r="S19" i="1"/>
  <c r="S17" i="1"/>
  <c r="S16" i="1"/>
  <c r="S15" i="1"/>
  <c r="S14" i="1"/>
  <c r="S12" i="1"/>
  <c r="S11" i="1"/>
  <c r="S10" i="1"/>
  <c r="S13" i="1"/>
  <c r="S30" i="1"/>
  <c r="BA6" i="1"/>
  <c r="A5" i="1" s="1"/>
  <c r="X19" i="1" s="1"/>
  <c r="X18" i="1" l="1"/>
  <c r="X22" i="1"/>
  <c r="X11" i="1"/>
  <c r="X54" i="1"/>
  <c r="X56" i="1"/>
  <c r="X53" i="1"/>
  <c r="X55" i="1"/>
  <c r="X10" i="1"/>
  <c r="X45" i="1"/>
  <c r="X44" i="1"/>
  <c r="X43" i="1"/>
  <c r="X42" i="1"/>
  <c r="X41" i="1"/>
  <c r="X40" i="1"/>
  <c r="X39" i="1"/>
  <c r="X38" i="1"/>
  <c r="X35" i="1"/>
  <c r="X34" i="1"/>
  <c r="X36" i="1"/>
  <c r="X37" i="1"/>
  <c r="X14" i="1"/>
  <c r="X15" i="1"/>
  <c r="X16" i="1"/>
  <c r="X13" i="1"/>
  <c r="X27" i="1"/>
  <c r="X26" i="1"/>
  <c r="X25" i="1"/>
  <c r="X23" i="1"/>
  <c r="X21" i="1"/>
  <c r="X20" i="1"/>
  <c r="X24" i="1"/>
  <c r="G5" i="1"/>
  <c r="AD9" i="1"/>
  <c r="U62" i="1" l="1"/>
  <c r="X62" i="1"/>
  <c r="U61" i="1"/>
  <c r="X61" i="1"/>
  <c r="X59" i="1"/>
  <c r="X60" i="1"/>
  <c r="U60" i="1"/>
  <c r="X57" i="1"/>
  <c r="X58" i="1"/>
  <c r="U58" i="1"/>
  <c r="U57" i="1"/>
  <c r="X12" i="1"/>
  <c r="U12" i="1"/>
  <c r="AA45" i="1"/>
  <c r="X52" i="1"/>
  <c r="U52" i="1"/>
  <c r="X51" i="1"/>
  <c r="U51" i="1"/>
  <c r="AA43" i="1"/>
  <c r="AA44" i="1"/>
  <c r="AA41" i="1"/>
  <c r="AA42" i="1"/>
  <c r="X50" i="1"/>
  <c r="U50" i="1"/>
  <c r="U49" i="1"/>
  <c r="X49" i="1"/>
  <c r="X48" i="1"/>
  <c r="X47" i="1"/>
  <c r="X46" i="1"/>
  <c r="AA39" i="1"/>
  <c r="AA37" i="1"/>
  <c r="AA38" i="1"/>
  <c r="AA36" i="1"/>
  <c r="X17" i="1"/>
  <c r="U17" i="1"/>
  <c r="AA15" i="1"/>
  <c r="AA14" i="1"/>
  <c r="AA25" i="1"/>
  <c r="AA16" i="1"/>
  <c r="AA13" i="1"/>
  <c r="AA27" i="1"/>
  <c r="AA26" i="1"/>
  <c r="U33" i="1"/>
  <c r="X33" i="1"/>
  <c r="X28" i="1"/>
  <c r="X29" i="1"/>
  <c r="X32" i="1"/>
  <c r="U32" i="1"/>
  <c r="X31" i="1"/>
  <c r="U31" i="1"/>
  <c r="U30" i="1"/>
  <c r="X30" i="1"/>
  <c r="AF9" i="1"/>
  <c r="AD8" i="1"/>
  <c r="AD22" i="1" l="1"/>
  <c r="AD18" i="1"/>
  <c r="AD55" i="1"/>
  <c r="AD59" i="1"/>
  <c r="AD63" i="1"/>
  <c r="AD67" i="1"/>
  <c r="AD71" i="1"/>
  <c r="AD75" i="1"/>
  <c r="AD79" i="1"/>
  <c r="AD83" i="1"/>
  <c r="AD87" i="1"/>
  <c r="AD91" i="1"/>
  <c r="AD95" i="1"/>
  <c r="AD99" i="1"/>
  <c r="AD11" i="1"/>
  <c r="AD15" i="1"/>
  <c r="AD20" i="1"/>
  <c r="AD25" i="1"/>
  <c r="AD29" i="1"/>
  <c r="AD33" i="1"/>
  <c r="AD37" i="1"/>
  <c r="AD41" i="1"/>
  <c r="AD45" i="1"/>
  <c r="AD49" i="1"/>
  <c r="AD47" i="1"/>
  <c r="AD70" i="1"/>
  <c r="AD86" i="1"/>
  <c r="AD54" i="1"/>
  <c r="AD26" i="1"/>
  <c r="AD61" i="1"/>
  <c r="AD77" i="1"/>
  <c r="AD93" i="1"/>
  <c r="AD100" i="1"/>
  <c r="AD68" i="1"/>
  <c r="AD84" i="1"/>
  <c r="AD17" i="1"/>
  <c r="AD56" i="1"/>
  <c r="AD58" i="1"/>
  <c r="AD65" i="1"/>
  <c r="AD72" i="1"/>
  <c r="AD74" i="1"/>
  <c r="AD81" i="1"/>
  <c r="AD88" i="1"/>
  <c r="AD90" i="1"/>
  <c r="AD97" i="1"/>
  <c r="AD12" i="1"/>
  <c r="AD14" i="1"/>
  <c r="AD23" i="1"/>
  <c r="AD30" i="1"/>
  <c r="AD32" i="1"/>
  <c r="AD39" i="1"/>
  <c r="AD46" i="1"/>
  <c r="AD89" i="1"/>
  <c r="AD27" i="1"/>
  <c r="AD34" i="1"/>
  <c r="AD28" i="1"/>
  <c r="AD69" i="1"/>
  <c r="AD44" i="1"/>
  <c r="AD19" i="1"/>
  <c r="AD64" i="1"/>
  <c r="AD21" i="1"/>
  <c r="AD51" i="1"/>
  <c r="AD62" i="1"/>
  <c r="AD13" i="1"/>
  <c r="AD92" i="1"/>
  <c r="AD82" i="1"/>
  <c r="AD78" i="1"/>
  <c r="AD57" i="1"/>
  <c r="AD36" i="1"/>
  <c r="AD50" i="1"/>
  <c r="AD76" i="1"/>
  <c r="AD16" i="1"/>
  <c r="AD38" i="1"/>
  <c r="AD66" i="1"/>
  <c r="AD24" i="1"/>
  <c r="AD40" i="1"/>
  <c r="AD42" i="1"/>
  <c r="AD52" i="1"/>
  <c r="AD35" i="1"/>
  <c r="AD31" i="1"/>
  <c r="AD96" i="1"/>
  <c r="AD53" i="1"/>
  <c r="AD80" i="1"/>
  <c r="AD85" i="1"/>
  <c r="AD43" i="1"/>
  <c r="AD98" i="1"/>
  <c r="AD60" i="1"/>
  <c r="AD48" i="1"/>
  <c r="AD94" i="1"/>
  <c r="AD73" i="1"/>
  <c r="AD10" i="1"/>
  <c r="AH9" i="1"/>
  <c r="AF8" i="1"/>
  <c r="AF22" i="1" l="1"/>
  <c r="AF18" i="1"/>
  <c r="AF55" i="1"/>
  <c r="AF59" i="1"/>
  <c r="AF63" i="1"/>
  <c r="AF67" i="1"/>
  <c r="AF71" i="1"/>
  <c r="AF75" i="1"/>
  <c r="AF79" i="1"/>
  <c r="AF83" i="1"/>
  <c r="AF87" i="1"/>
  <c r="AF91" i="1"/>
  <c r="AF95" i="1"/>
  <c r="AF99" i="1"/>
  <c r="AF11" i="1"/>
  <c r="AF15" i="1"/>
  <c r="AF20" i="1"/>
  <c r="AF25" i="1"/>
  <c r="AF29" i="1"/>
  <c r="AF33" i="1"/>
  <c r="AF37" i="1"/>
  <c r="AF41" i="1"/>
  <c r="AF45" i="1"/>
  <c r="AF49" i="1"/>
  <c r="AF57" i="1"/>
  <c r="AF64" i="1"/>
  <c r="AF66" i="1"/>
  <c r="AF73" i="1"/>
  <c r="AF80" i="1"/>
  <c r="AF82" i="1"/>
  <c r="AF89" i="1"/>
  <c r="AF96" i="1"/>
  <c r="AF98" i="1"/>
  <c r="AF13" i="1"/>
  <c r="AF21" i="1"/>
  <c r="AF24" i="1"/>
  <c r="AF31" i="1"/>
  <c r="AF38" i="1"/>
  <c r="AF40" i="1"/>
  <c r="AF47" i="1"/>
  <c r="AF56" i="1"/>
  <c r="AF58" i="1"/>
  <c r="AF61" i="1"/>
  <c r="AF74" i="1"/>
  <c r="AF84" i="1"/>
  <c r="AF54" i="1"/>
  <c r="AF97" i="1"/>
  <c r="AF27" i="1"/>
  <c r="AF32" i="1"/>
  <c r="AF34" i="1"/>
  <c r="AF39" i="1"/>
  <c r="AF46" i="1"/>
  <c r="AF19" i="1"/>
  <c r="AF69" i="1"/>
  <c r="AF44" i="1"/>
  <c r="AF92" i="1"/>
  <c r="AF90" i="1"/>
  <c r="AF100" i="1"/>
  <c r="AF30" i="1"/>
  <c r="AF77" i="1"/>
  <c r="AF72" i="1"/>
  <c r="AF51" i="1"/>
  <c r="AF70" i="1"/>
  <c r="AF48" i="1"/>
  <c r="AF78" i="1"/>
  <c r="AF26" i="1"/>
  <c r="AF52" i="1"/>
  <c r="AF17" i="1"/>
  <c r="AF28" i="1"/>
  <c r="AF76" i="1"/>
  <c r="AF62" i="1"/>
  <c r="AF23" i="1"/>
  <c r="AF35" i="1"/>
  <c r="AF12" i="1"/>
  <c r="AF43" i="1"/>
  <c r="AF16" i="1"/>
  <c r="AF42" i="1"/>
  <c r="AF88" i="1"/>
  <c r="AF85" i="1"/>
  <c r="AF93" i="1"/>
  <c r="AF53" i="1"/>
  <c r="AF14" i="1"/>
  <c r="AF68" i="1"/>
  <c r="AF36" i="1"/>
  <c r="AF50" i="1"/>
  <c r="AF81" i="1"/>
  <c r="AF86" i="1"/>
  <c r="AF94" i="1"/>
  <c r="AF60" i="1"/>
  <c r="AF65" i="1"/>
  <c r="AF10" i="1"/>
  <c r="AJ9" i="1"/>
  <c r="AH8" i="1"/>
  <c r="AH22" i="1" l="1"/>
  <c r="AH18" i="1"/>
  <c r="AH55" i="1"/>
  <c r="AH59" i="1"/>
  <c r="AH63" i="1"/>
  <c r="AH67" i="1"/>
  <c r="AH71" i="1"/>
  <c r="AH75" i="1"/>
  <c r="AH79" i="1"/>
  <c r="AH83" i="1"/>
  <c r="AH87" i="1"/>
  <c r="AH91" i="1"/>
  <c r="AH95" i="1"/>
  <c r="AH99" i="1"/>
  <c r="AH11" i="1"/>
  <c r="AH15" i="1"/>
  <c r="AH20" i="1"/>
  <c r="AH25" i="1"/>
  <c r="AH29" i="1"/>
  <c r="AH33" i="1"/>
  <c r="AH37" i="1"/>
  <c r="AH41" i="1"/>
  <c r="AH45" i="1"/>
  <c r="AH49" i="1"/>
  <c r="AH52" i="1"/>
  <c r="AH80" i="1"/>
  <c r="AH82" i="1"/>
  <c r="AH89" i="1"/>
  <c r="AH96" i="1"/>
  <c r="AH98" i="1"/>
  <c r="AH21" i="1"/>
  <c r="AH24" i="1"/>
  <c r="AH38" i="1"/>
  <c r="AH40" i="1"/>
  <c r="AH57" i="1"/>
  <c r="AH64" i="1"/>
  <c r="AH66" i="1"/>
  <c r="AH73" i="1"/>
  <c r="AH13" i="1"/>
  <c r="AH31" i="1"/>
  <c r="AH47" i="1"/>
  <c r="AH51" i="1"/>
  <c r="AH76" i="1"/>
  <c r="AH94" i="1"/>
  <c r="AH50" i="1"/>
  <c r="AH61" i="1"/>
  <c r="AH74" i="1"/>
  <c r="AH84" i="1"/>
  <c r="AH54" i="1"/>
  <c r="AH90" i="1"/>
  <c r="AH100" i="1"/>
  <c r="AH27" i="1"/>
  <c r="AH34" i="1"/>
  <c r="AH46" i="1"/>
  <c r="AH97" i="1"/>
  <c r="AH32" i="1"/>
  <c r="AH39" i="1"/>
  <c r="AH44" i="1"/>
  <c r="AH56" i="1"/>
  <c r="AH77" i="1"/>
  <c r="AH19" i="1"/>
  <c r="AH69" i="1"/>
  <c r="AH92" i="1"/>
  <c r="AH72" i="1"/>
  <c r="AH60" i="1"/>
  <c r="AH30" i="1"/>
  <c r="AH70" i="1"/>
  <c r="AH48" i="1"/>
  <c r="AH42" i="1"/>
  <c r="AH28" i="1"/>
  <c r="AH43" i="1"/>
  <c r="AH78" i="1"/>
  <c r="AH26" i="1"/>
  <c r="AH23" i="1"/>
  <c r="AH12" i="1"/>
  <c r="AH88" i="1"/>
  <c r="AH68" i="1"/>
  <c r="AH16" i="1"/>
  <c r="AH62" i="1"/>
  <c r="AH35" i="1"/>
  <c r="AH17" i="1"/>
  <c r="AH85" i="1"/>
  <c r="AH58" i="1"/>
  <c r="AH93" i="1"/>
  <c r="AH53" i="1"/>
  <c r="AH14" i="1"/>
  <c r="AH81" i="1"/>
  <c r="AH36" i="1"/>
  <c r="AH86" i="1"/>
  <c r="AH65" i="1"/>
  <c r="AH10" i="1"/>
  <c r="AL9" i="1"/>
  <c r="AN9" i="1" s="1"/>
  <c r="AP9" i="1" s="1"/>
  <c r="AR9" i="1" s="1"/>
  <c r="AT9" i="1" s="1"/>
  <c r="AV9" i="1" s="1"/>
  <c r="AX9" i="1" s="1"/>
  <c r="AZ9" i="1" s="1"/>
  <c r="BB9" i="1" s="1"/>
  <c r="BD9" i="1" s="1"/>
  <c r="BF9" i="1" s="1"/>
  <c r="AJ8" i="1"/>
  <c r="AJ22" i="1" l="1"/>
  <c r="AJ18" i="1"/>
  <c r="AJ55" i="1"/>
  <c r="AJ59" i="1"/>
  <c r="AJ63" i="1"/>
  <c r="AJ67" i="1"/>
  <c r="AJ71" i="1"/>
  <c r="AJ75" i="1"/>
  <c r="AJ79" i="1"/>
  <c r="AJ83" i="1"/>
  <c r="AJ87" i="1"/>
  <c r="AJ91" i="1"/>
  <c r="AJ95" i="1"/>
  <c r="AJ99" i="1"/>
  <c r="AJ11" i="1"/>
  <c r="AJ15" i="1"/>
  <c r="AJ20" i="1"/>
  <c r="AJ25" i="1"/>
  <c r="AJ29" i="1"/>
  <c r="AJ33" i="1"/>
  <c r="AJ37" i="1"/>
  <c r="AJ41" i="1"/>
  <c r="AJ45" i="1"/>
  <c r="AJ49" i="1"/>
  <c r="AJ47" i="1"/>
  <c r="AJ52" i="1"/>
  <c r="AJ57" i="1"/>
  <c r="AJ64" i="1"/>
  <c r="AJ66" i="1"/>
  <c r="AJ73" i="1"/>
  <c r="AJ80" i="1"/>
  <c r="AJ82" i="1"/>
  <c r="AJ89" i="1"/>
  <c r="AJ96" i="1"/>
  <c r="AJ98" i="1"/>
  <c r="AJ13" i="1"/>
  <c r="AJ21" i="1"/>
  <c r="AJ24" i="1"/>
  <c r="AJ31" i="1"/>
  <c r="AJ38" i="1"/>
  <c r="AJ40" i="1"/>
  <c r="AJ12" i="1"/>
  <c r="AJ48" i="1"/>
  <c r="AJ76" i="1"/>
  <c r="AJ94" i="1"/>
  <c r="AJ50" i="1"/>
  <c r="AJ19" i="1"/>
  <c r="AJ61" i="1"/>
  <c r="AJ74" i="1"/>
  <c r="AJ84" i="1"/>
  <c r="AJ54" i="1"/>
  <c r="AJ32" i="1"/>
  <c r="AJ39" i="1"/>
  <c r="AJ46" i="1"/>
  <c r="AJ69" i="1"/>
  <c r="AJ44" i="1"/>
  <c r="AJ56" i="1"/>
  <c r="AJ77" i="1"/>
  <c r="AJ97" i="1"/>
  <c r="AJ27" i="1"/>
  <c r="AJ34" i="1"/>
  <c r="AJ92" i="1"/>
  <c r="AJ65" i="1"/>
  <c r="AJ86" i="1"/>
  <c r="AJ60" i="1"/>
  <c r="AJ30" i="1"/>
  <c r="AJ23" i="1"/>
  <c r="AJ42" i="1"/>
  <c r="AJ70" i="1"/>
  <c r="AJ85" i="1"/>
  <c r="AJ78" i="1"/>
  <c r="AJ26" i="1"/>
  <c r="AJ100" i="1"/>
  <c r="AJ16" i="1"/>
  <c r="AJ62" i="1"/>
  <c r="AJ35" i="1"/>
  <c r="AJ14" i="1"/>
  <c r="AJ88" i="1"/>
  <c r="AJ17" i="1"/>
  <c r="AJ28" i="1"/>
  <c r="AJ58" i="1"/>
  <c r="AJ72" i="1"/>
  <c r="AJ93" i="1"/>
  <c r="AJ53" i="1"/>
  <c r="AJ81" i="1"/>
  <c r="AJ36" i="1"/>
  <c r="AJ68" i="1"/>
  <c r="AJ51" i="1"/>
  <c r="AJ90" i="1"/>
  <c r="AJ43" i="1"/>
  <c r="AJ10" i="1"/>
  <c r="AL8" i="1"/>
  <c r="AL22" i="1" l="1"/>
  <c r="AL18" i="1"/>
  <c r="AL63" i="1"/>
  <c r="AL95" i="1"/>
  <c r="AL15" i="1"/>
  <c r="AL33" i="1"/>
  <c r="AL45" i="1"/>
  <c r="AL55" i="1"/>
  <c r="AL59" i="1"/>
  <c r="AL67" i="1"/>
  <c r="AL71" i="1"/>
  <c r="AL11" i="1"/>
  <c r="AL29" i="1"/>
  <c r="AL41" i="1"/>
  <c r="AL75" i="1"/>
  <c r="AL79" i="1"/>
  <c r="AL83" i="1"/>
  <c r="AL87" i="1"/>
  <c r="AL91" i="1"/>
  <c r="AL20" i="1"/>
  <c r="AL37" i="1"/>
  <c r="AL99" i="1"/>
  <c r="AL25" i="1"/>
  <c r="AL50" i="1"/>
  <c r="AL57" i="1"/>
  <c r="AL73" i="1"/>
  <c r="AL80" i="1"/>
  <c r="AL98" i="1"/>
  <c r="AL31" i="1"/>
  <c r="AL21" i="1"/>
  <c r="AL40" i="1"/>
  <c r="AL52" i="1"/>
  <c r="AL64" i="1"/>
  <c r="AL66" i="1"/>
  <c r="AL82" i="1"/>
  <c r="AL89" i="1"/>
  <c r="AL96" i="1"/>
  <c r="AL13" i="1"/>
  <c r="AL24" i="1"/>
  <c r="AL38" i="1"/>
  <c r="AL58" i="1"/>
  <c r="AL36" i="1"/>
  <c r="AL43" i="1"/>
  <c r="AL12" i="1"/>
  <c r="AL48" i="1"/>
  <c r="AL56" i="1"/>
  <c r="AL76" i="1"/>
  <c r="AL94" i="1"/>
  <c r="AL27" i="1"/>
  <c r="AL34" i="1"/>
  <c r="AL44" i="1"/>
  <c r="AL77" i="1"/>
  <c r="AL61" i="1"/>
  <c r="AL74" i="1"/>
  <c r="AL84" i="1"/>
  <c r="AL54" i="1"/>
  <c r="AL46" i="1"/>
  <c r="AL69" i="1"/>
  <c r="AL97" i="1"/>
  <c r="AL32" i="1"/>
  <c r="AL39" i="1"/>
  <c r="AL65" i="1"/>
  <c r="AL86" i="1"/>
  <c r="AL62" i="1"/>
  <c r="AL42" i="1"/>
  <c r="AL93" i="1"/>
  <c r="AL53" i="1"/>
  <c r="AL60" i="1"/>
  <c r="AL30" i="1"/>
  <c r="AL100" i="1"/>
  <c r="AL92" i="1"/>
  <c r="AL35" i="1"/>
  <c r="AL70" i="1"/>
  <c r="AL49" i="1"/>
  <c r="AL78" i="1"/>
  <c r="AL26" i="1"/>
  <c r="AL16" i="1"/>
  <c r="AL23" i="1"/>
  <c r="AL47" i="1"/>
  <c r="AL14" i="1"/>
  <c r="AL88" i="1"/>
  <c r="AL17" i="1"/>
  <c r="AL28" i="1"/>
  <c r="AL19" i="1"/>
  <c r="AL72" i="1"/>
  <c r="AL85" i="1"/>
  <c r="AL51" i="1"/>
  <c r="AL90" i="1"/>
  <c r="AL81" i="1"/>
  <c r="AL68" i="1"/>
  <c r="AL10" i="1"/>
  <c r="AN8" i="1"/>
  <c r="AN22" i="1" l="1"/>
  <c r="AN18" i="1"/>
  <c r="AN56" i="1"/>
  <c r="AN60" i="1"/>
  <c r="AN64" i="1"/>
  <c r="AN68" i="1"/>
  <c r="AN72" i="1"/>
  <c r="AN76" i="1"/>
  <c r="AN80" i="1"/>
  <c r="AN84" i="1"/>
  <c r="AN88" i="1"/>
  <c r="AN92" i="1"/>
  <c r="AN96" i="1"/>
  <c r="AN100" i="1"/>
  <c r="AN12" i="1"/>
  <c r="AN16" i="1"/>
  <c r="AN21" i="1"/>
  <c r="AN26" i="1"/>
  <c r="AN30" i="1"/>
  <c r="AN34" i="1"/>
  <c r="AN38" i="1"/>
  <c r="AN42" i="1"/>
  <c r="AN46" i="1"/>
  <c r="AN50" i="1"/>
  <c r="AN73" i="1"/>
  <c r="AN91" i="1"/>
  <c r="AN13" i="1"/>
  <c r="AN57" i="1"/>
  <c r="AN66" i="1"/>
  <c r="AN82" i="1"/>
  <c r="AN15" i="1"/>
  <c r="AN52" i="1"/>
  <c r="AN59" i="1"/>
  <c r="AN75" i="1"/>
  <c r="AN89" i="1"/>
  <c r="AN98" i="1"/>
  <c r="AN61" i="1"/>
  <c r="AN63" i="1"/>
  <c r="AN70" i="1"/>
  <c r="AN77" i="1"/>
  <c r="AN79" i="1"/>
  <c r="AN86" i="1"/>
  <c r="AN93" i="1"/>
  <c r="AN95" i="1"/>
  <c r="AN54" i="1"/>
  <c r="AN17" i="1"/>
  <c r="AN20" i="1"/>
  <c r="AN28" i="1"/>
  <c r="AN35" i="1"/>
  <c r="AN37" i="1"/>
  <c r="AN44" i="1"/>
  <c r="AN55" i="1"/>
  <c r="AN81" i="1"/>
  <c r="AN99" i="1"/>
  <c r="AN58" i="1"/>
  <c r="AN71" i="1"/>
  <c r="AN29" i="1"/>
  <c r="AN36" i="1"/>
  <c r="AN41" i="1"/>
  <c r="AN43" i="1"/>
  <c r="AN27" i="1"/>
  <c r="AN69" i="1"/>
  <c r="AN48" i="1"/>
  <c r="AN97" i="1"/>
  <c r="AN87" i="1"/>
  <c r="AN25" i="1"/>
  <c r="AN94" i="1"/>
  <c r="AN39" i="1"/>
  <c r="AN74" i="1"/>
  <c r="AN32" i="1"/>
  <c r="AN11" i="1"/>
  <c r="AN67" i="1"/>
  <c r="AN19" i="1"/>
  <c r="AN65" i="1"/>
  <c r="AN45" i="1"/>
  <c r="AN83" i="1"/>
  <c r="AN62" i="1"/>
  <c r="AN24" i="1"/>
  <c r="AN53" i="1"/>
  <c r="AN49" i="1"/>
  <c r="AN78" i="1"/>
  <c r="AN23" i="1"/>
  <c r="AN31" i="1"/>
  <c r="AN33" i="1"/>
  <c r="AN85" i="1"/>
  <c r="AN90" i="1"/>
  <c r="AN47" i="1"/>
  <c r="AN14" i="1"/>
  <c r="AN51" i="1"/>
  <c r="AN40" i="1"/>
  <c r="AN10" i="1"/>
  <c r="AP8" i="1"/>
  <c r="AP22" i="1" l="1"/>
  <c r="AP18" i="1"/>
  <c r="AP56" i="1"/>
  <c r="AP60" i="1"/>
  <c r="AP64" i="1"/>
  <c r="AP68" i="1"/>
  <c r="AP72" i="1"/>
  <c r="AP76" i="1"/>
  <c r="AP80" i="1"/>
  <c r="AP84" i="1"/>
  <c r="AP88" i="1"/>
  <c r="AP92" i="1"/>
  <c r="AP96" i="1"/>
  <c r="AP100" i="1"/>
  <c r="AP12" i="1"/>
  <c r="AP16" i="1"/>
  <c r="AP21" i="1"/>
  <c r="AP26" i="1"/>
  <c r="AP30" i="1"/>
  <c r="AP34" i="1"/>
  <c r="AP38" i="1"/>
  <c r="AP42" i="1"/>
  <c r="AP46" i="1"/>
  <c r="AP50" i="1"/>
  <c r="AP55" i="1"/>
  <c r="AP62" i="1"/>
  <c r="AP69" i="1"/>
  <c r="AP71" i="1"/>
  <c r="AP78" i="1"/>
  <c r="AP85" i="1"/>
  <c r="AP87" i="1"/>
  <c r="AP94" i="1"/>
  <c r="AP53" i="1"/>
  <c r="AP11" i="1"/>
  <c r="AP19" i="1"/>
  <c r="AP27" i="1"/>
  <c r="AP29" i="1"/>
  <c r="AP36" i="1"/>
  <c r="AP43" i="1"/>
  <c r="AP45" i="1"/>
  <c r="AP61" i="1"/>
  <c r="AP63" i="1"/>
  <c r="AP66" i="1"/>
  <c r="AP17" i="1"/>
  <c r="AP81" i="1"/>
  <c r="AP99" i="1"/>
  <c r="AP58" i="1"/>
  <c r="AP79" i="1"/>
  <c r="AP89" i="1"/>
  <c r="AP15" i="1"/>
  <c r="AP41" i="1"/>
  <c r="AP74" i="1"/>
  <c r="AP59" i="1"/>
  <c r="AP97" i="1"/>
  <c r="AP32" i="1"/>
  <c r="AP48" i="1"/>
  <c r="AP82" i="1"/>
  <c r="AP54" i="1"/>
  <c r="AP73" i="1"/>
  <c r="AP95" i="1"/>
  <c r="AP52" i="1"/>
  <c r="AP57" i="1"/>
  <c r="AP83" i="1"/>
  <c r="AP67" i="1"/>
  <c r="AP24" i="1"/>
  <c r="AP86" i="1"/>
  <c r="AP91" i="1"/>
  <c r="AP75" i="1"/>
  <c r="AP13" i="1"/>
  <c r="AP23" i="1"/>
  <c r="AP35" i="1"/>
  <c r="AP93" i="1"/>
  <c r="AP65" i="1"/>
  <c r="AP70" i="1"/>
  <c r="AP49" i="1"/>
  <c r="AP31" i="1"/>
  <c r="AP39" i="1"/>
  <c r="AP28" i="1"/>
  <c r="AP47" i="1"/>
  <c r="AP33" i="1"/>
  <c r="AP44" i="1"/>
  <c r="AP77" i="1"/>
  <c r="AP20" i="1"/>
  <c r="AP25" i="1"/>
  <c r="AP14" i="1"/>
  <c r="AP37" i="1"/>
  <c r="AP51" i="1"/>
  <c r="AP40" i="1"/>
  <c r="AP98" i="1"/>
  <c r="AP90" i="1"/>
  <c r="AP10" i="1"/>
  <c r="AR8" i="1"/>
  <c r="AR22" i="1" l="1"/>
  <c r="AR18" i="1"/>
  <c r="AR56" i="1"/>
  <c r="AR60" i="1"/>
  <c r="AR64" i="1"/>
  <c r="AR68" i="1"/>
  <c r="AR72" i="1"/>
  <c r="AR76" i="1"/>
  <c r="AR80" i="1"/>
  <c r="AR84" i="1"/>
  <c r="AR88" i="1"/>
  <c r="AR92" i="1"/>
  <c r="AR96" i="1"/>
  <c r="AR100" i="1"/>
  <c r="AR12" i="1"/>
  <c r="AR16" i="1"/>
  <c r="AR21" i="1"/>
  <c r="AR26" i="1"/>
  <c r="AR30" i="1"/>
  <c r="AR34" i="1"/>
  <c r="AR38" i="1"/>
  <c r="AR42" i="1"/>
  <c r="AR46" i="1"/>
  <c r="AR50" i="1"/>
  <c r="AR78" i="1"/>
  <c r="AR85" i="1"/>
  <c r="AR87" i="1"/>
  <c r="AR53" i="1"/>
  <c r="AR11" i="1"/>
  <c r="AR19" i="1"/>
  <c r="AR27" i="1"/>
  <c r="AR29" i="1"/>
  <c r="AR36" i="1"/>
  <c r="AR45" i="1"/>
  <c r="AR55" i="1"/>
  <c r="AR62" i="1"/>
  <c r="AR69" i="1"/>
  <c r="AR71" i="1"/>
  <c r="AR94" i="1"/>
  <c r="AR43" i="1"/>
  <c r="AR24" i="1"/>
  <c r="AR66" i="1"/>
  <c r="AR17" i="1"/>
  <c r="AR81" i="1"/>
  <c r="AR99" i="1"/>
  <c r="AR41" i="1"/>
  <c r="AR54" i="1"/>
  <c r="AR58" i="1"/>
  <c r="AR79" i="1"/>
  <c r="AR89" i="1"/>
  <c r="AR15" i="1"/>
  <c r="AR48" i="1"/>
  <c r="AR74" i="1"/>
  <c r="AR61" i="1"/>
  <c r="AR82" i="1"/>
  <c r="AR90" i="1"/>
  <c r="AR73" i="1"/>
  <c r="AR95" i="1"/>
  <c r="AR52" i="1"/>
  <c r="AR83" i="1"/>
  <c r="AR13" i="1"/>
  <c r="AR93" i="1"/>
  <c r="AR70" i="1"/>
  <c r="AR91" i="1"/>
  <c r="AR49" i="1"/>
  <c r="AR86" i="1"/>
  <c r="AR65" i="1"/>
  <c r="AR57" i="1"/>
  <c r="AR75" i="1"/>
  <c r="AR67" i="1"/>
  <c r="AR23" i="1"/>
  <c r="AR35" i="1"/>
  <c r="AR31" i="1"/>
  <c r="AR39" i="1"/>
  <c r="AR59" i="1"/>
  <c r="AR97" i="1"/>
  <c r="AR32" i="1"/>
  <c r="AR63" i="1"/>
  <c r="AR28" i="1"/>
  <c r="AR47" i="1"/>
  <c r="AR14" i="1"/>
  <c r="AR37" i="1"/>
  <c r="AR51" i="1"/>
  <c r="AR20" i="1"/>
  <c r="AR33" i="1"/>
  <c r="AR40" i="1"/>
  <c r="AR25" i="1"/>
  <c r="AR98" i="1"/>
  <c r="AR44" i="1"/>
  <c r="AR77" i="1"/>
  <c r="AR10" i="1"/>
  <c r="AT8" i="1"/>
  <c r="AT22" i="1" l="1"/>
  <c r="AT18" i="1"/>
  <c r="AT56" i="1"/>
  <c r="AT60" i="1"/>
  <c r="AT64" i="1"/>
  <c r="AT68" i="1"/>
  <c r="AT72" i="1"/>
  <c r="AT76" i="1"/>
  <c r="AT80" i="1"/>
  <c r="AT84" i="1"/>
  <c r="AT88" i="1"/>
  <c r="AT92" i="1"/>
  <c r="AT96" i="1"/>
  <c r="AT100" i="1"/>
  <c r="AT12" i="1"/>
  <c r="AT16" i="1"/>
  <c r="AT21" i="1"/>
  <c r="AT26" i="1"/>
  <c r="AT30" i="1"/>
  <c r="AT34" i="1"/>
  <c r="AT38" i="1"/>
  <c r="AT42" i="1"/>
  <c r="AT46" i="1"/>
  <c r="AT50" i="1"/>
  <c r="AT55" i="1"/>
  <c r="AT62" i="1"/>
  <c r="AT69" i="1"/>
  <c r="AT71" i="1"/>
  <c r="AT78" i="1"/>
  <c r="AT85" i="1"/>
  <c r="AT87" i="1"/>
  <c r="AT94" i="1"/>
  <c r="AT53" i="1"/>
  <c r="AT11" i="1"/>
  <c r="AT19" i="1"/>
  <c r="AT27" i="1"/>
  <c r="AT29" i="1"/>
  <c r="AT36" i="1"/>
  <c r="AT43" i="1"/>
  <c r="AT45" i="1"/>
  <c r="AT49" i="1"/>
  <c r="AT86" i="1"/>
  <c r="AT31" i="1"/>
  <c r="AT24" i="1"/>
  <c r="AT66" i="1"/>
  <c r="AT17" i="1"/>
  <c r="AT61" i="1"/>
  <c r="AT81" i="1"/>
  <c r="AT99" i="1"/>
  <c r="AT74" i="1"/>
  <c r="AT58" i="1"/>
  <c r="AT79" i="1"/>
  <c r="AT89" i="1"/>
  <c r="AT15" i="1"/>
  <c r="AT41" i="1"/>
  <c r="AT48" i="1"/>
  <c r="AT54" i="1"/>
  <c r="AT82" i="1"/>
  <c r="AT20" i="1"/>
  <c r="AT51" i="1"/>
  <c r="AT90" i="1"/>
  <c r="AT52" i="1"/>
  <c r="AT83" i="1"/>
  <c r="AT28" i="1"/>
  <c r="AT73" i="1"/>
  <c r="AT95" i="1"/>
  <c r="AT65" i="1"/>
  <c r="AT70" i="1"/>
  <c r="AT91" i="1"/>
  <c r="AT97" i="1"/>
  <c r="AT57" i="1"/>
  <c r="AT75" i="1"/>
  <c r="AT32" i="1"/>
  <c r="AT63" i="1"/>
  <c r="AT13" i="1"/>
  <c r="AT67" i="1"/>
  <c r="AT23" i="1"/>
  <c r="AT35" i="1"/>
  <c r="AT39" i="1"/>
  <c r="AT59" i="1"/>
  <c r="AT47" i="1"/>
  <c r="AT93" i="1"/>
  <c r="AT98" i="1"/>
  <c r="AT14" i="1"/>
  <c r="AT37" i="1"/>
  <c r="AT25" i="1"/>
  <c r="AT44" i="1"/>
  <c r="AT77" i="1"/>
  <c r="AT33" i="1"/>
  <c r="AT40" i="1"/>
  <c r="AT10" i="1"/>
  <c r="AV8" i="1"/>
  <c r="AV22" i="1" l="1"/>
  <c r="AV18" i="1"/>
  <c r="AV56" i="1"/>
  <c r="AV68" i="1"/>
  <c r="AV100" i="1"/>
  <c r="AV21" i="1"/>
  <c r="AV38" i="1"/>
  <c r="AV60" i="1"/>
  <c r="AV76" i="1"/>
  <c r="AV80" i="1"/>
  <c r="AV84" i="1"/>
  <c r="AV88" i="1"/>
  <c r="AV16" i="1"/>
  <c r="AV34" i="1"/>
  <c r="AV64" i="1"/>
  <c r="AV96" i="1"/>
  <c r="AV26" i="1"/>
  <c r="AV42" i="1"/>
  <c r="AV72" i="1"/>
  <c r="AV92" i="1"/>
  <c r="AV12" i="1"/>
  <c r="AV30" i="1"/>
  <c r="AV50" i="1"/>
  <c r="AV69" i="1"/>
  <c r="AV87" i="1"/>
  <c r="AV94" i="1"/>
  <c r="AV11" i="1"/>
  <c r="AV19" i="1"/>
  <c r="AV36" i="1"/>
  <c r="AV29" i="1"/>
  <c r="AV45" i="1"/>
  <c r="AV55" i="1"/>
  <c r="AV62" i="1"/>
  <c r="AV71" i="1"/>
  <c r="AV78" i="1"/>
  <c r="AV85" i="1"/>
  <c r="AV53" i="1"/>
  <c r="AV27" i="1"/>
  <c r="AV43" i="1"/>
  <c r="AV47" i="1"/>
  <c r="AV14" i="1"/>
  <c r="AV52" i="1"/>
  <c r="AV86" i="1"/>
  <c r="AV31" i="1"/>
  <c r="AV46" i="1"/>
  <c r="AV24" i="1"/>
  <c r="AV79" i="1"/>
  <c r="AV66" i="1"/>
  <c r="AV17" i="1"/>
  <c r="AV99" i="1"/>
  <c r="AV15" i="1"/>
  <c r="AV61" i="1"/>
  <c r="AV48" i="1"/>
  <c r="AV81" i="1"/>
  <c r="AV58" i="1"/>
  <c r="AV89" i="1"/>
  <c r="AV41" i="1"/>
  <c r="AV54" i="1"/>
  <c r="AV33" i="1"/>
  <c r="AV37" i="1"/>
  <c r="AV82" i="1"/>
  <c r="AV20" i="1"/>
  <c r="AV51" i="1"/>
  <c r="AV70" i="1"/>
  <c r="AV90" i="1"/>
  <c r="AV65" i="1"/>
  <c r="AV91" i="1"/>
  <c r="AV49" i="1"/>
  <c r="AV75" i="1"/>
  <c r="AV59" i="1"/>
  <c r="AV28" i="1"/>
  <c r="AV73" i="1"/>
  <c r="AV95" i="1"/>
  <c r="AV74" i="1"/>
  <c r="AV57" i="1"/>
  <c r="AV32" i="1"/>
  <c r="AV63" i="1"/>
  <c r="AV83" i="1"/>
  <c r="AV13" i="1"/>
  <c r="AV67" i="1"/>
  <c r="AV23" i="1"/>
  <c r="AV35" i="1"/>
  <c r="AV39" i="1"/>
  <c r="AV97" i="1"/>
  <c r="AV40" i="1"/>
  <c r="AV98" i="1"/>
  <c r="AV25" i="1"/>
  <c r="AV77" i="1"/>
  <c r="AV93" i="1"/>
  <c r="AV44" i="1"/>
  <c r="AV10" i="1"/>
  <c r="AX8" i="1"/>
  <c r="AX22" i="1" l="1"/>
  <c r="AX18" i="1"/>
  <c r="AX57" i="1"/>
  <c r="AX61" i="1"/>
  <c r="AX65" i="1"/>
  <c r="AX69" i="1"/>
  <c r="AX73" i="1"/>
  <c r="AX77" i="1"/>
  <c r="AX81" i="1"/>
  <c r="AX85" i="1"/>
  <c r="AX89" i="1"/>
  <c r="AX93" i="1"/>
  <c r="AX97" i="1"/>
  <c r="AX53" i="1"/>
  <c r="AX13" i="1"/>
  <c r="AX17" i="1"/>
  <c r="AX23" i="1"/>
  <c r="AX27" i="1"/>
  <c r="AX31" i="1"/>
  <c r="AX35" i="1"/>
  <c r="AX39" i="1"/>
  <c r="AX43" i="1"/>
  <c r="AX47" i="1"/>
  <c r="AX51" i="1"/>
  <c r="AX48" i="1"/>
  <c r="AX55" i="1"/>
  <c r="AX64" i="1"/>
  <c r="AX78" i="1"/>
  <c r="AX96" i="1"/>
  <c r="AX19" i="1"/>
  <c r="AX71" i="1"/>
  <c r="AX87" i="1"/>
  <c r="AX21" i="1"/>
  <c r="AX50" i="1"/>
  <c r="AX62" i="1"/>
  <c r="AX80" i="1"/>
  <c r="AX94" i="1"/>
  <c r="AX11" i="1"/>
  <c r="AX59" i="1"/>
  <c r="AX66" i="1"/>
  <c r="AX68" i="1"/>
  <c r="AX75" i="1"/>
  <c r="AX82" i="1"/>
  <c r="AX84" i="1"/>
  <c r="AX91" i="1"/>
  <c r="AX98" i="1"/>
  <c r="AX100" i="1"/>
  <c r="AX15" i="1"/>
  <c r="AX24" i="1"/>
  <c r="AX26" i="1"/>
  <c r="AX33" i="1"/>
  <c r="AX40" i="1"/>
  <c r="AX42" i="1"/>
  <c r="AX63" i="1"/>
  <c r="AX14" i="1"/>
  <c r="AX52" i="1"/>
  <c r="AX86" i="1"/>
  <c r="AX12" i="1"/>
  <c r="AX29" i="1"/>
  <c r="AX36" i="1"/>
  <c r="AX34" i="1"/>
  <c r="AX76" i="1"/>
  <c r="AX99" i="1"/>
  <c r="AX58" i="1"/>
  <c r="AX79" i="1"/>
  <c r="AX41" i="1"/>
  <c r="AX56" i="1"/>
  <c r="AX25" i="1"/>
  <c r="AX44" i="1"/>
  <c r="AX37" i="1"/>
  <c r="AX16" i="1"/>
  <c r="AX70" i="1"/>
  <c r="AX49" i="1"/>
  <c r="AX92" i="1"/>
  <c r="AX72" i="1"/>
  <c r="AX20" i="1"/>
  <c r="AX74" i="1"/>
  <c r="AX38" i="1"/>
  <c r="AX46" i="1"/>
  <c r="AX60" i="1"/>
  <c r="AX90" i="1"/>
  <c r="AX30" i="1"/>
  <c r="AX95" i="1"/>
  <c r="AX45" i="1"/>
  <c r="AX32" i="1"/>
  <c r="AX83" i="1"/>
  <c r="AX88" i="1"/>
  <c r="AX67" i="1"/>
  <c r="AX54" i="1"/>
  <c r="AX28" i="1"/>
  <c r="AX10" i="1"/>
  <c r="AZ8" i="1"/>
  <c r="AZ22" i="1" l="1"/>
  <c r="AZ18" i="1"/>
  <c r="AZ57" i="1"/>
  <c r="AZ61" i="1"/>
  <c r="AZ65" i="1"/>
  <c r="AZ69" i="1"/>
  <c r="AZ73" i="1"/>
  <c r="AZ77" i="1"/>
  <c r="AZ81" i="1"/>
  <c r="AZ85" i="1"/>
  <c r="AZ89" i="1"/>
  <c r="AZ93" i="1"/>
  <c r="AZ97" i="1"/>
  <c r="AZ53" i="1"/>
  <c r="AZ13" i="1"/>
  <c r="AZ17" i="1"/>
  <c r="AZ23" i="1"/>
  <c r="AZ27" i="1"/>
  <c r="AZ31" i="1"/>
  <c r="AZ35" i="1"/>
  <c r="AZ39" i="1"/>
  <c r="AZ43" i="1"/>
  <c r="AZ47" i="1"/>
  <c r="AZ51" i="1"/>
  <c r="AZ58" i="1"/>
  <c r="AZ60" i="1"/>
  <c r="AZ67" i="1"/>
  <c r="AZ74" i="1"/>
  <c r="AZ76" i="1"/>
  <c r="AZ83" i="1"/>
  <c r="AZ90" i="1"/>
  <c r="AZ92" i="1"/>
  <c r="AZ99" i="1"/>
  <c r="AZ14" i="1"/>
  <c r="AZ16" i="1"/>
  <c r="AZ25" i="1"/>
  <c r="AZ32" i="1"/>
  <c r="AZ34" i="1"/>
  <c r="AZ41" i="1"/>
  <c r="AZ48" i="1"/>
  <c r="AZ50" i="1"/>
  <c r="AZ52" i="1"/>
  <c r="AZ59" i="1"/>
  <c r="AZ91" i="1"/>
  <c r="AZ55" i="1"/>
  <c r="AZ63" i="1"/>
  <c r="AZ64" i="1"/>
  <c r="AZ15" i="1"/>
  <c r="AZ79" i="1"/>
  <c r="AZ71" i="1"/>
  <c r="AZ86" i="1"/>
  <c r="AZ12" i="1"/>
  <c r="AZ24" i="1"/>
  <c r="AZ29" i="1"/>
  <c r="AZ36" i="1"/>
  <c r="AZ66" i="1"/>
  <c r="AZ84" i="1"/>
  <c r="AZ94" i="1"/>
  <c r="AZ21" i="1"/>
  <c r="AZ98" i="1"/>
  <c r="AZ40" i="1"/>
  <c r="AZ56" i="1"/>
  <c r="AZ33" i="1"/>
  <c r="AZ44" i="1"/>
  <c r="AZ26" i="1"/>
  <c r="AZ100" i="1"/>
  <c r="AZ38" i="1"/>
  <c r="AZ70" i="1"/>
  <c r="AZ49" i="1"/>
  <c r="AZ82" i="1"/>
  <c r="AZ11" i="1"/>
  <c r="AZ37" i="1"/>
  <c r="AZ30" i="1"/>
  <c r="AZ62" i="1"/>
  <c r="AZ20" i="1"/>
  <c r="AZ87" i="1"/>
  <c r="AZ95" i="1"/>
  <c r="AZ78" i="1"/>
  <c r="AZ45" i="1"/>
  <c r="AZ42" i="1"/>
  <c r="AZ75" i="1"/>
  <c r="AZ96" i="1"/>
  <c r="AZ46" i="1"/>
  <c r="AZ80" i="1"/>
  <c r="AZ88" i="1"/>
  <c r="AZ19" i="1"/>
  <c r="AZ72" i="1"/>
  <c r="AZ54" i="1"/>
  <c r="AZ28" i="1"/>
  <c r="AZ68" i="1"/>
  <c r="AZ10" i="1"/>
  <c r="BB8" i="1"/>
  <c r="BB22" i="1" l="1"/>
  <c r="BB18" i="1"/>
  <c r="BB57" i="1"/>
  <c r="BB61" i="1"/>
  <c r="BB65" i="1"/>
  <c r="BB69" i="1"/>
  <c r="BB73" i="1"/>
  <c r="BB77" i="1"/>
  <c r="BB81" i="1"/>
  <c r="BB85" i="1"/>
  <c r="BB89" i="1"/>
  <c r="BB93" i="1"/>
  <c r="BB97" i="1"/>
  <c r="BB53" i="1"/>
  <c r="BB13" i="1"/>
  <c r="BB17" i="1"/>
  <c r="BB23" i="1"/>
  <c r="BB27" i="1"/>
  <c r="BB31" i="1"/>
  <c r="BB35" i="1"/>
  <c r="BB39" i="1"/>
  <c r="BB43" i="1"/>
  <c r="BB47" i="1"/>
  <c r="BB51" i="1"/>
  <c r="BB67" i="1"/>
  <c r="BB74" i="1"/>
  <c r="BB90" i="1"/>
  <c r="BB92" i="1"/>
  <c r="BB99" i="1"/>
  <c r="BB14" i="1"/>
  <c r="BB16" i="1"/>
  <c r="BB25" i="1"/>
  <c r="BB32" i="1"/>
  <c r="BB34" i="1"/>
  <c r="BB41" i="1"/>
  <c r="BB58" i="1"/>
  <c r="BB60" i="1"/>
  <c r="BB76" i="1"/>
  <c r="BB83" i="1"/>
  <c r="BB48" i="1"/>
  <c r="BB20" i="1"/>
  <c r="BB91" i="1"/>
  <c r="BB55" i="1"/>
  <c r="BB63" i="1"/>
  <c r="BB50" i="1"/>
  <c r="BB52" i="1"/>
  <c r="BB12" i="1"/>
  <c r="BB24" i="1"/>
  <c r="BB66" i="1"/>
  <c r="BB94" i="1"/>
  <c r="BB15" i="1"/>
  <c r="BB71" i="1"/>
  <c r="BB29" i="1"/>
  <c r="BB36" i="1"/>
  <c r="BB84" i="1"/>
  <c r="BB21" i="1"/>
  <c r="BB86" i="1"/>
  <c r="BB64" i="1"/>
  <c r="BB98" i="1"/>
  <c r="BB40" i="1"/>
  <c r="BB87" i="1"/>
  <c r="BB38" i="1"/>
  <c r="BB88" i="1"/>
  <c r="BB59" i="1"/>
  <c r="BB56" i="1"/>
  <c r="BB33" i="1"/>
  <c r="BB44" i="1"/>
  <c r="BB26" i="1"/>
  <c r="BB78" i="1"/>
  <c r="BB79" i="1"/>
  <c r="BB45" i="1"/>
  <c r="BB82" i="1"/>
  <c r="BB11" i="1"/>
  <c r="BB37" i="1"/>
  <c r="BB30" i="1"/>
  <c r="BB95" i="1"/>
  <c r="BB100" i="1"/>
  <c r="BB42" i="1"/>
  <c r="BB62" i="1"/>
  <c r="BB70" i="1"/>
  <c r="BB49" i="1"/>
  <c r="BB75" i="1"/>
  <c r="BB96" i="1"/>
  <c r="BB46" i="1"/>
  <c r="BB80" i="1"/>
  <c r="BB19" i="1"/>
  <c r="BB54" i="1"/>
  <c r="BB68" i="1"/>
  <c r="BB72" i="1"/>
  <c r="BB28" i="1"/>
  <c r="BB10" i="1"/>
  <c r="BD8" i="1"/>
  <c r="BD22" i="1" l="1"/>
  <c r="BD18" i="1"/>
  <c r="BD57" i="1"/>
  <c r="BD61" i="1"/>
  <c r="BD65" i="1"/>
  <c r="BD69" i="1"/>
  <c r="BD73" i="1"/>
  <c r="BD77" i="1"/>
  <c r="BD81" i="1"/>
  <c r="BD85" i="1"/>
  <c r="BD89" i="1"/>
  <c r="BD93" i="1"/>
  <c r="BD97" i="1"/>
  <c r="BD53" i="1"/>
  <c r="BD13" i="1"/>
  <c r="BD17" i="1"/>
  <c r="BD23" i="1"/>
  <c r="BD27" i="1"/>
  <c r="BD31" i="1"/>
  <c r="BD35" i="1"/>
  <c r="BD39" i="1"/>
  <c r="BD43" i="1"/>
  <c r="BD47" i="1"/>
  <c r="BD51" i="1"/>
  <c r="BD58" i="1"/>
  <c r="BD60" i="1"/>
  <c r="BD67" i="1"/>
  <c r="BD74" i="1"/>
  <c r="BD76" i="1"/>
  <c r="BD83" i="1"/>
  <c r="BD90" i="1"/>
  <c r="BD92" i="1"/>
  <c r="BD99" i="1"/>
  <c r="BD14" i="1"/>
  <c r="BD16" i="1"/>
  <c r="BD25" i="1"/>
  <c r="BD32" i="1"/>
  <c r="BD34" i="1"/>
  <c r="BD41" i="1"/>
  <c r="BD48" i="1"/>
  <c r="BD68" i="1"/>
  <c r="BD78" i="1"/>
  <c r="BD96" i="1"/>
  <c r="BD38" i="1"/>
  <c r="BD45" i="1"/>
  <c r="BD20" i="1"/>
  <c r="BD94" i="1"/>
  <c r="BD91" i="1"/>
  <c r="BD52" i="1"/>
  <c r="BD86" i="1"/>
  <c r="BD66" i="1"/>
  <c r="BD55" i="1"/>
  <c r="BD63" i="1"/>
  <c r="BD50" i="1"/>
  <c r="BD29" i="1"/>
  <c r="BD36" i="1"/>
  <c r="BD71" i="1"/>
  <c r="BD12" i="1"/>
  <c r="BD24" i="1"/>
  <c r="BD84" i="1"/>
  <c r="BD21" i="1"/>
  <c r="BD15" i="1"/>
  <c r="BD87" i="1"/>
  <c r="BD30" i="1"/>
  <c r="BD95" i="1"/>
  <c r="BD98" i="1"/>
  <c r="BD40" i="1"/>
  <c r="BD11" i="1"/>
  <c r="BD37" i="1"/>
  <c r="BD26" i="1"/>
  <c r="BD56" i="1"/>
  <c r="BD33" i="1"/>
  <c r="BD44" i="1"/>
  <c r="BD82" i="1"/>
  <c r="BD100" i="1"/>
  <c r="BD79" i="1"/>
  <c r="BD88" i="1"/>
  <c r="BD42" i="1"/>
  <c r="BD62" i="1"/>
  <c r="BD70" i="1"/>
  <c r="BD49" i="1"/>
  <c r="BD75" i="1"/>
  <c r="BD46" i="1"/>
  <c r="BD80" i="1"/>
  <c r="BD59" i="1"/>
  <c r="BD19" i="1"/>
  <c r="BD72" i="1"/>
  <c r="BD54" i="1"/>
  <c r="BD64" i="1"/>
  <c r="BD28" i="1"/>
  <c r="BD10" i="1"/>
  <c r="BF8" i="1"/>
  <c r="BF22" i="1" l="1"/>
  <c r="BF18" i="1"/>
  <c r="BF73" i="1"/>
  <c r="BF77" i="1"/>
  <c r="BF81" i="1"/>
  <c r="BF85" i="1"/>
  <c r="BF89" i="1"/>
  <c r="BF27" i="1"/>
  <c r="BF61" i="1"/>
  <c r="BF65" i="1"/>
  <c r="BF93" i="1"/>
  <c r="BF97" i="1"/>
  <c r="BF23" i="1"/>
  <c r="BF57" i="1"/>
  <c r="BF69" i="1"/>
  <c r="BF53" i="1"/>
  <c r="BF13" i="1"/>
  <c r="BF31" i="1"/>
  <c r="BF47" i="1"/>
  <c r="BF17" i="1"/>
  <c r="BF35" i="1"/>
  <c r="BF39" i="1"/>
  <c r="BF43" i="1"/>
  <c r="BF76" i="1"/>
  <c r="BF83" i="1"/>
  <c r="BF90" i="1"/>
  <c r="BF14" i="1"/>
  <c r="BF25" i="1"/>
  <c r="BF41" i="1"/>
  <c r="BF58" i="1"/>
  <c r="BF99" i="1"/>
  <c r="BF34" i="1"/>
  <c r="BF60" i="1"/>
  <c r="BF67" i="1"/>
  <c r="BF74" i="1"/>
  <c r="BF92" i="1"/>
  <c r="BF16" i="1"/>
  <c r="BF32" i="1"/>
  <c r="BF70" i="1"/>
  <c r="BF88" i="1"/>
  <c r="BF26" i="1"/>
  <c r="BF28" i="1"/>
  <c r="BF33" i="1"/>
  <c r="BF40" i="1"/>
  <c r="BF68" i="1"/>
  <c r="BF78" i="1"/>
  <c r="BF96" i="1"/>
  <c r="BF38" i="1"/>
  <c r="BF45" i="1"/>
  <c r="BF36" i="1"/>
  <c r="BF20" i="1"/>
  <c r="BF52" i="1"/>
  <c r="BF86" i="1"/>
  <c r="BF12" i="1"/>
  <c r="BF24" i="1"/>
  <c r="BF66" i="1"/>
  <c r="BF91" i="1"/>
  <c r="BF29" i="1"/>
  <c r="BF84" i="1"/>
  <c r="BF94" i="1"/>
  <c r="BF21" i="1"/>
  <c r="BF55" i="1"/>
  <c r="BF63" i="1"/>
  <c r="BF50" i="1"/>
  <c r="BF71" i="1"/>
  <c r="BF54" i="1"/>
  <c r="BF15" i="1"/>
  <c r="BF11" i="1"/>
  <c r="BF30" i="1"/>
  <c r="BF95" i="1"/>
  <c r="BF48" i="1"/>
  <c r="BF51" i="1"/>
  <c r="BF44" i="1"/>
  <c r="BF82" i="1"/>
  <c r="BF100" i="1"/>
  <c r="BF98" i="1"/>
  <c r="BF56" i="1"/>
  <c r="BF37" i="1"/>
  <c r="BF87" i="1"/>
  <c r="BF79" i="1"/>
  <c r="BF42" i="1"/>
  <c r="BF62" i="1"/>
  <c r="BF49" i="1"/>
  <c r="BF75" i="1"/>
  <c r="BF46" i="1"/>
  <c r="BF80" i="1"/>
  <c r="BF59" i="1"/>
  <c r="BF72" i="1"/>
  <c r="BF64" i="1"/>
  <c r="BF19" i="1"/>
  <c r="BF10" i="1"/>
</calcChain>
</file>

<file path=xl/sharedStrings.xml><?xml version="1.0" encoding="utf-8"?>
<sst xmlns="http://schemas.openxmlformats.org/spreadsheetml/2006/main" count="245" uniqueCount="79">
  <si>
    <t>Onderdeel</t>
  </si>
  <si>
    <t>Grootboekrekeningen</t>
  </si>
  <si>
    <t>Module</t>
  </si>
  <si>
    <t>Projecten</t>
  </si>
  <si>
    <t>Start project</t>
  </si>
  <si>
    <t>Live-gang</t>
  </si>
  <si>
    <t>Financieel</t>
  </si>
  <si>
    <t>Hoe</t>
  </si>
  <si>
    <t>Algemeen</t>
  </si>
  <si>
    <t>CRM</t>
  </si>
  <si>
    <t>HRM</t>
  </si>
  <si>
    <t>Ordermanagement</t>
  </si>
  <si>
    <t>Connector</t>
  </si>
  <si>
    <t>Handmatig</t>
  </si>
  <si>
    <t>Import</t>
  </si>
  <si>
    <t>Dagboeken</t>
  </si>
  <si>
    <t>Payroll</t>
  </si>
  <si>
    <t>Datum</t>
  </si>
  <si>
    <t>Artikelen</t>
  </si>
  <si>
    <t>Gebruikers</t>
  </si>
  <si>
    <t>Inkooporders</t>
  </si>
  <si>
    <t>Verbijzonderingscodes</t>
  </si>
  <si>
    <t>Artikelgroepen</t>
  </si>
  <si>
    <t>Bespreken</t>
  </si>
  <si>
    <t>Procuratieregels</t>
  </si>
  <si>
    <t>Hubbi</t>
  </si>
  <si>
    <t>X</t>
  </si>
  <si>
    <t>Proef conversie op</t>
  </si>
  <si>
    <t>Import sjabloon</t>
  </si>
  <si>
    <t>Methode conversie</t>
  </si>
  <si>
    <t>Verant woordelijke</t>
  </si>
  <si>
    <t>Live conversie 1 op</t>
  </si>
  <si>
    <t>Live conversie 2 op</t>
  </si>
  <si>
    <t>Openstaande posten debiteuren</t>
  </si>
  <si>
    <t>Openstaande posten crediteuren</t>
  </si>
  <si>
    <t>Beginbalans grootboekrekeningen</t>
  </si>
  <si>
    <t>Budget (jaar)</t>
  </si>
  <si>
    <t>Budget (periode)</t>
  </si>
  <si>
    <t>Vaste activagroepen</t>
  </si>
  <si>
    <t>Vaste activa</t>
  </si>
  <si>
    <t>Verkooprelatie organisatie</t>
  </si>
  <si>
    <t>Verkooprelatie persoon</t>
  </si>
  <si>
    <t>Inkooprelatie organisatie</t>
  </si>
  <si>
    <t>Contactpersonen</t>
  </si>
  <si>
    <t>Contacten afdelingen</t>
  </si>
  <si>
    <t>Digitale verstrekking</t>
  </si>
  <si>
    <t>Forecasts</t>
  </si>
  <si>
    <t>Kostensoorten</t>
  </si>
  <si>
    <t>Integratiegroep</t>
  </si>
  <si>
    <t>Partijnummers</t>
  </si>
  <si>
    <t>Samenstelling explosie</t>
  </si>
  <si>
    <t>Samenstelling maakartikel</t>
  </si>
  <si>
    <t>Serienummers</t>
  </si>
  <si>
    <t>Werksoorten</t>
  </si>
  <si>
    <t>Itemcode verkooprelatie</t>
  </si>
  <si>
    <t>Verkoopoffertes</t>
  </si>
  <si>
    <t>Verkooporders</t>
  </si>
  <si>
    <t>Verkoopprijzen basis en prijslijst</t>
  </si>
  <si>
    <t>Verkoopprijzen per debiteur</t>
  </si>
  <si>
    <t>Inkooprijzen basis en prijslijst</t>
  </si>
  <si>
    <t>Inkooprijzen per crediteur</t>
  </si>
  <si>
    <t>Itemcode inkooprelatie</t>
  </si>
  <si>
    <t>Voorraadboekingen</t>
  </si>
  <si>
    <t>Abonnementsartikelen</t>
  </si>
  <si>
    <t>Abonnement artikelgroepen</t>
  </si>
  <si>
    <t>Abonnementen</t>
  </si>
  <si>
    <t>Projectfases</t>
  </si>
  <si>
    <t>Projectteams (medewerkers)</t>
  </si>
  <si>
    <t>Voorcalculaties</t>
  </si>
  <si>
    <t>Nacalculatieregels</t>
  </si>
  <si>
    <t>Kostensoort</t>
  </si>
  <si>
    <t>=</t>
  </si>
  <si>
    <t>Live</t>
  </si>
  <si>
    <t>Proef</t>
  </si>
  <si>
    <t>Factuurtermijnen</t>
  </si>
  <si>
    <t>Verbijzonderingstoewijzing</t>
  </si>
  <si>
    <t>Administraties</t>
  </si>
  <si>
    <t>Project</t>
  </si>
  <si>
    <r>
      <rPr>
        <sz val="20"/>
        <color theme="0"/>
        <rFont val="Roboto Black"/>
      </rPr>
      <t>Conversieplan</t>
    </r>
    <r>
      <rPr>
        <b/>
        <sz val="20"/>
        <color theme="0"/>
        <rFont val="Roboto Black"/>
      </rPr>
      <t xml:space="preserve"> AFAS </t>
    </r>
    <r>
      <rPr>
        <sz val="20"/>
        <color theme="0"/>
        <rFont val="Roboto Black"/>
      </rPr>
      <t>implementatie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</si>
</sst>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Open Sans"/>
      <family val="2"/>
    </font>
    <font>
      <sz val="10"/>
      <color theme="1"/>
      <name val="Open Sans"/>
      <family val="2"/>
    </font>
    <font>
      <sz val="10"/>
      <color theme="0"/>
      <name val="Open Sans"/>
      <family val="2"/>
    </font>
    <font>
      <b/>
      <sz val="20"/>
      <color theme="0"/>
      <name val="Roboto Black"/>
    </font>
    <font>
      <b/>
      <u/>
      <sz val="11"/>
      <color theme="0"/>
      <name val="Roboto Black"/>
    </font>
    <font>
      <sz val="10"/>
      <color rgb="FF000000"/>
      <name val="Open Sans"/>
      <family val="2"/>
    </font>
    <font>
      <u/>
      <sz val="10"/>
      <color theme="10"/>
      <name val="Open Sans"/>
      <family val="2"/>
    </font>
    <font>
      <sz val="10"/>
      <color theme="1"/>
      <name val="Roboto Black"/>
    </font>
    <font>
      <sz val="10"/>
      <color theme="1"/>
      <name val="Roboto Light"/>
    </font>
    <font>
      <b/>
      <sz val="10"/>
      <color theme="1"/>
      <name val="Roboto Light"/>
    </font>
    <font>
      <b/>
      <sz val="10"/>
      <color theme="0"/>
      <name val="Roboto Light"/>
    </font>
    <font>
      <b/>
      <u/>
      <sz val="11"/>
      <color theme="0"/>
      <name val="Roboto Light"/>
    </font>
    <font>
      <b/>
      <sz val="11"/>
      <name val="Roboto Light"/>
    </font>
    <font>
      <sz val="11"/>
      <name val="Roboto Light"/>
    </font>
    <font>
      <sz val="10"/>
      <color rgb="FF005FAA"/>
      <name val="Open Sans"/>
      <family val="2"/>
    </font>
    <font>
      <b/>
      <sz val="10"/>
      <color theme="0"/>
      <name val="Open Sans"/>
      <family val="2"/>
    </font>
    <font>
      <b/>
      <u/>
      <sz val="10"/>
      <color theme="0"/>
      <name val="Open Sans"/>
      <family val="2"/>
    </font>
    <font>
      <b/>
      <sz val="10"/>
      <name val="Open Sans"/>
      <family val="2"/>
    </font>
    <font>
      <sz val="20"/>
      <color theme="0"/>
      <name val="Roboto Black"/>
    </font>
  </fonts>
  <fills count="6">
    <fill>
      <patternFill patternType="none"/>
    </fill>
    <fill>
      <patternFill patternType="gray125"/>
    </fill>
    <fill>
      <patternFill patternType="solid">
        <fgColor rgb="FF005FAA"/>
        <bgColor indexed="64"/>
      </patternFill>
    </fill>
    <fill>
      <patternFill patternType="solid">
        <fgColor rgb="FF0074D0"/>
        <bgColor indexed="64"/>
      </patternFill>
    </fill>
    <fill>
      <patternFill patternType="solid">
        <fgColor rgb="FFF59F3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0" fillId="0" borderId="1" xfId="0" applyBorder="1"/>
    <xf numFmtId="0" fontId="14" fillId="4" borderId="0" xfId="1" applyFont="1" applyFill="1" applyBorder="1" applyAlignment="1">
      <alignment vertical="center"/>
    </xf>
    <xf numFmtId="0" fontId="14" fillId="3" borderId="0" xfId="1" applyFont="1" applyFill="1" applyBorder="1" applyAlignment="1">
      <alignment vertical="center"/>
    </xf>
    <xf numFmtId="0" fontId="9" fillId="0" borderId="0" xfId="1" applyFont="1" applyBorder="1" applyAlignment="1"/>
    <xf numFmtId="0" fontId="6" fillId="2" borderId="0" xfId="0" applyFont="1" applyFill="1" applyAlignment="1">
      <alignment horizontal="center" vertical="center"/>
    </xf>
    <xf numFmtId="0" fontId="2" fillId="0" borderId="0" xfId="1" applyBorder="1" applyAlignment="1"/>
    <xf numFmtId="0" fontId="13" fillId="2" borderId="0" xfId="0" applyFont="1" applyFill="1" applyAlignment="1">
      <alignment horizontal="center"/>
    </xf>
    <xf numFmtId="0" fontId="4" fillId="5" borderId="0" xfId="0" applyFont="1" applyFill="1" applyBorder="1"/>
    <xf numFmtId="0" fontId="11" fillId="5" borderId="0" xfId="0" applyFont="1" applyFill="1"/>
    <xf numFmtId="164" fontId="11" fillId="5" borderId="0" xfId="0" applyNumberFormat="1" applyFont="1" applyFill="1" applyAlignment="1">
      <alignment horizontal="left"/>
    </xf>
    <xf numFmtId="0" fontId="12" fillId="5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center" vertical="center"/>
    </xf>
    <xf numFmtId="0" fontId="12" fillId="5" borderId="0" xfId="0" applyFont="1" applyFill="1"/>
    <xf numFmtId="0" fontId="3" fillId="5" borderId="0" xfId="0" applyFont="1" applyFill="1" applyAlignment="1">
      <alignment horizontal="center" vertical="center"/>
    </xf>
    <xf numFmtId="0" fontId="4" fillId="5" borderId="0" xfId="0" applyFont="1" applyFill="1"/>
    <xf numFmtId="0" fontId="15" fillId="5" borderId="0" xfId="1" applyFont="1" applyFill="1" applyBorder="1" applyAlignment="1">
      <alignment vertical="center"/>
    </xf>
    <xf numFmtId="0" fontId="14" fillId="5" borderId="0" xfId="1" applyFont="1" applyFill="1" applyBorder="1" applyAlignment="1">
      <alignment vertical="center"/>
    </xf>
    <xf numFmtId="0" fontId="4" fillId="5" borderId="0" xfId="0" applyFont="1" applyFill="1" applyAlignment="1">
      <alignment horizontal="right"/>
    </xf>
    <xf numFmtId="0" fontId="16" fillId="5" borderId="0" xfId="1" applyFont="1" applyFill="1" applyBorder="1" applyAlignment="1">
      <alignment vertical="center"/>
    </xf>
    <xf numFmtId="14" fontId="3" fillId="5" borderId="0" xfId="0" applyNumberFormat="1" applyFont="1" applyFill="1" applyAlignment="1">
      <alignment horizontal="right"/>
    </xf>
    <xf numFmtId="164" fontId="4" fillId="5" borderId="0" xfId="0" applyNumberFormat="1" applyFont="1" applyFill="1"/>
    <xf numFmtId="164" fontId="4" fillId="5" borderId="0" xfId="0" applyNumberFormat="1" applyFont="1" applyFill="1" applyAlignment="1">
      <alignment horizontal="left"/>
    </xf>
    <xf numFmtId="0" fontId="3" fillId="5" borderId="0" xfId="0" applyFont="1" applyFill="1" applyAlignment="1">
      <alignment horizontal="center"/>
    </xf>
    <xf numFmtId="0" fontId="3" fillId="5" borderId="0" xfId="0" applyFont="1" applyFill="1"/>
    <xf numFmtId="164" fontId="5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7" fillId="5" borderId="0" xfId="1" applyFont="1" applyFill="1" applyBorder="1" applyAlignment="1">
      <alignment horizontal="center" vertical="center"/>
    </xf>
    <xf numFmtId="0" fontId="8" fillId="0" borderId="0" xfId="0" applyFont="1" applyBorder="1"/>
    <xf numFmtId="0" fontId="4" fillId="0" borderId="0" xfId="0" applyFont="1" applyBorder="1" applyAlignment="1">
      <alignment wrapText="1"/>
    </xf>
    <xf numFmtId="164" fontId="4" fillId="0" borderId="0" xfId="0" applyNumberFormat="1" applyFont="1" applyBorder="1"/>
    <xf numFmtId="0" fontId="17" fillId="2" borderId="0" xfId="0" applyFont="1" applyFill="1"/>
    <xf numFmtId="164" fontId="17" fillId="2" borderId="0" xfId="0" applyNumberFormat="1" applyFont="1" applyFill="1"/>
    <xf numFmtId="0" fontId="4" fillId="5" borderId="0" xfId="0" applyFont="1" applyFill="1" applyAlignment="1"/>
    <xf numFmtId="0" fontId="10" fillId="5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4" fillId="0" borderId="0" xfId="0" applyFont="1" applyBorder="1"/>
    <xf numFmtId="164" fontId="4" fillId="0" borderId="0" xfId="0" applyNumberFormat="1" applyFont="1" applyBorder="1" applyAlignment="1">
      <alignment horizontal="left"/>
    </xf>
    <xf numFmtId="0" fontId="9" fillId="0" borderId="0" xfId="1" applyFont="1" applyBorder="1" applyAlignment="1">
      <alignment horizontal="left"/>
    </xf>
    <xf numFmtId="0" fontId="13" fillId="2" borderId="0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vertical="top" wrapText="1"/>
    </xf>
    <xf numFmtId="164" fontId="18" fillId="2" borderId="3" xfId="0" applyNumberFormat="1" applyFont="1" applyFill="1" applyBorder="1" applyAlignment="1">
      <alignment horizontal="center" vertical="center"/>
    </xf>
    <xf numFmtId="164" fontId="18" fillId="2" borderId="2" xfId="0" applyNumberFormat="1" applyFont="1" applyFill="1" applyBorder="1" applyAlignment="1">
      <alignment horizontal="center" vertical="center"/>
    </xf>
    <xf numFmtId="164" fontId="18" fillId="2" borderId="4" xfId="0" applyNumberFormat="1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164" fontId="18" fillId="2" borderId="5" xfId="0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center" vertical="center"/>
    </xf>
    <xf numFmtId="164" fontId="18" fillId="2" borderId="6" xfId="0" applyNumberFormat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/>
    </xf>
    <xf numFmtId="0" fontId="19" fillId="2" borderId="2" xfId="1" applyFont="1" applyFill="1" applyBorder="1" applyAlignment="1">
      <alignment horizontal="center" vertical="center"/>
    </xf>
    <xf numFmtId="0" fontId="19" fillId="2" borderId="4" xfId="1" applyFont="1" applyFill="1" applyBorder="1" applyAlignment="1">
      <alignment horizontal="center" vertical="center"/>
    </xf>
    <xf numFmtId="0" fontId="19" fillId="2" borderId="5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20" fillId="5" borderId="0" xfId="1" applyFont="1" applyFill="1" applyBorder="1" applyAlignment="1">
      <alignment vertical="center"/>
    </xf>
    <xf numFmtId="0" fontId="19" fillId="2" borderId="3" xfId="1" applyFont="1" applyFill="1" applyBorder="1" applyAlignment="1">
      <alignment horizontal="center" vertical="center"/>
    </xf>
  </cellXfs>
  <cellStyles count="2">
    <cellStyle name="Hyperlink" xfId="1" builtinId="8"/>
    <cellStyle name="Standaard" xfId="0" builtinId="0"/>
  </cellStyles>
  <dxfs count="10">
    <dxf>
      <font>
        <color rgb="FF0074D0"/>
      </font>
      <fill>
        <patternFill>
          <bgColor rgb="FF0074D0"/>
        </patternFill>
      </fill>
    </dxf>
    <dxf>
      <font>
        <color rgb="FFF59F39"/>
      </font>
      <fill>
        <patternFill>
          <bgColor rgb="FFF59F39"/>
        </patternFill>
      </fill>
    </dxf>
    <dxf>
      <fill>
        <patternFill>
          <bgColor theme="0" tint="-4.9989318521683403E-2"/>
        </patternFill>
      </fill>
    </dxf>
    <dxf>
      <font>
        <color rgb="FF0074D0"/>
      </font>
      <fill>
        <patternFill>
          <bgColor rgb="FF0074D0"/>
        </patternFill>
      </fill>
    </dxf>
    <dxf>
      <font>
        <color rgb="FFF59F39"/>
      </font>
      <fill>
        <patternFill>
          <bgColor rgb="FFF59F39"/>
        </patternFill>
      </fill>
    </dxf>
    <dxf>
      <fill>
        <patternFill>
          <bgColor theme="8" tint="0.79998168889431442"/>
        </patternFill>
      </fill>
    </dxf>
    <dxf>
      <font>
        <color rgb="FF0074D0"/>
      </font>
      <fill>
        <patternFill>
          <bgColor rgb="FF0074D0"/>
        </patternFill>
      </fill>
    </dxf>
    <dxf>
      <font>
        <color rgb="FFF59F39"/>
      </font>
      <fill>
        <patternFill>
          <bgColor rgb="FFF59F39"/>
        </patternFill>
      </fill>
    </dxf>
    <dxf>
      <font>
        <color rgb="FF0074D0"/>
      </font>
      <fill>
        <patternFill>
          <bgColor rgb="FF0074D0"/>
        </patternFill>
      </fill>
    </dxf>
    <dxf>
      <font>
        <color rgb="FFF59F39"/>
      </font>
      <fill>
        <patternFill>
          <bgColor rgb="FFF59F39"/>
        </patternFill>
      </fill>
    </dxf>
  </dxfs>
  <tableStyles count="0" defaultTableStyle="TableStyleMedium2" defaultPivotStyle="PivotStyleLight16"/>
  <colors>
    <mruColors>
      <color rgb="FF0074D0"/>
      <color rgb="FFF2F5F8"/>
      <color rgb="FF005FAA"/>
      <color rgb="FFF59F39"/>
      <color rgb="FFD7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126624</xdr:colOff>
      <xdr:row>3</xdr:row>
      <xdr:rowOff>179717</xdr:rowOff>
    </xdr:from>
    <xdr:to>
      <xdr:col>54</xdr:col>
      <xdr:colOff>198342</xdr:colOff>
      <xdr:row>6</xdr:row>
      <xdr:rowOff>35411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4D881492-8281-1DB1-55FC-1D791938F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8524" y="751217"/>
          <a:ext cx="3005418" cy="4271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35379-C581-4D4E-A48E-513D978859D4}">
  <sheetPr codeName="Blad1">
    <tabColor theme="0" tint="-0.499984740745262"/>
  </sheetPr>
  <dimension ref="A1:D10"/>
  <sheetViews>
    <sheetView workbookViewId="0">
      <selection activeCell="C6" sqref="C6"/>
    </sheetView>
  </sheetViews>
  <sheetFormatPr defaultRowHeight="15" x14ac:dyDescent="0.25"/>
  <cols>
    <col min="1" max="1" width="16.42578125" bestFit="1" customWidth="1"/>
    <col min="3" max="3" width="13.5703125" customWidth="1"/>
  </cols>
  <sheetData>
    <row r="1" spans="1:4" x14ac:dyDescent="0.25">
      <c r="A1" s="1" t="s">
        <v>2</v>
      </c>
      <c r="C1" s="1" t="s">
        <v>7</v>
      </c>
    </row>
    <row r="2" spans="1:4" x14ac:dyDescent="0.25">
      <c r="A2" t="s">
        <v>8</v>
      </c>
      <c r="C2" t="s">
        <v>12</v>
      </c>
    </row>
    <row r="3" spans="1:4" x14ac:dyDescent="0.25">
      <c r="A3" t="s">
        <v>9</v>
      </c>
      <c r="C3" t="s">
        <v>13</v>
      </c>
    </row>
    <row r="4" spans="1:4" x14ac:dyDescent="0.25">
      <c r="A4" t="s">
        <v>10</v>
      </c>
      <c r="C4" t="s">
        <v>14</v>
      </c>
    </row>
    <row r="5" spans="1:4" x14ac:dyDescent="0.25">
      <c r="A5" t="s">
        <v>6</v>
      </c>
      <c r="C5" t="s">
        <v>23</v>
      </c>
    </row>
    <row r="6" spans="1:4" x14ac:dyDescent="0.25">
      <c r="A6" t="s">
        <v>11</v>
      </c>
      <c r="C6" t="s">
        <v>25</v>
      </c>
    </row>
    <row r="7" spans="1:4" x14ac:dyDescent="0.25">
      <c r="A7" t="s">
        <v>3</v>
      </c>
    </row>
    <row r="8" spans="1:4" x14ac:dyDescent="0.25">
      <c r="A8" t="s">
        <v>16</v>
      </c>
    </row>
    <row r="10" spans="1:4" ht="15.75" thickBot="1" x14ac:dyDescent="0.3">
      <c r="A10" s="2"/>
      <c r="B10" s="2"/>
      <c r="C10" s="2"/>
      <c r="D10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C0438-97F9-4D26-8547-75AB75682D96}">
  <sheetPr codeName="Blad2">
    <tabColor theme="1"/>
  </sheetPr>
  <dimension ref="A1:BG101"/>
  <sheetViews>
    <sheetView tabSelected="1" zoomScale="85" zoomScaleNormal="85" workbookViewId="0">
      <pane ySplit="9" topLeftCell="A10" activePane="bottomLeft" state="frozen"/>
      <selection sqref="A1:XFD1048576"/>
      <selection pane="bottomLeft" activeCell="P22" sqref="P22:R22"/>
    </sheetView>
  </sheetViews>
  <sheetFormatPr defaultColWidth="4.7109375" defaultRowHeight="15" x14ac:dyDescent="0.3"/>
  <cols>
    <col min="1" max="15" width="4.7109375" style="16"/>
    <col min="16" max="18" width="4.7109375" style="23"/>
    <col min="19" max="20" width="4.7109375" style="16"/>
    <col min="21" max="23" width="4.7109375" style="23"/>
    <col min="24" max="25" width="4.7109375" style="23" customWidth="1"/>
    <col min="26" max="26" width="4.7109375" style="22" customWidth="1"/>
    <col min="27" max="28" width="4.7109375" style="23" customWidth="1"/>
    <col min="29" max="29" width="4.7109375" style="22" customWidth="1"/>
    <col min="30" max="30" width="2.7109375" style="16" customWidth="1"/>
    <col min="31" max="59" width="3.140625" style="16" customWidth="1"/>
    <col min="60" max="16384" width="4.7109375" style="9"/>
  </cols>
  <sheetData>
    <row r="1" spans="1:59" ht="15" customHeight="1" x14ac:dyDescent="0.3">
      <c r="A1" s="6" t="s">
        <v>78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</row>
    <row r="2" spans="1:59" ht="1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</row>
    <row r="3" spans="1:59" ht="15" customHeigh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</row>
    <row r="4" spans="1:59" ht="15" customHeight="1" thickBot="1" x14ac:dyDescent="0.35">
      <c r="A4" s="54" t="s">
        <v>4</v>
      </c>
      <c r="B4" s="54"/>
      <c r="C4" s="54"/>
      <c r="D4" s="54"/>
      <c r="E4" s="34"/>
      <c r="G4" s="36" t="s">
        <v>5</v>
      </c>
      <c r="H4" s="36"/>
      <c r="I4" s="36"/>
      <c r="J4" s="36"/>
      <c r="K4" s="34"/>
      <c r="M4" s="35" t="s">
        <v>77</v>
      </c>
      <c r="N4" s="35"/>
      <c r="O4" s="35"/>
      <c r="P4" s="35"/>
      <c r="Q4" s="11"/>
      <c r="R4" s="11"/>
      <c r="S4" s="10"/>
      <c r="T4" s="12"/>
      <c r="U4" s="13"/>
      <c r="V4" s="13"/>
      <c r="W4" s="55"/>
      <c r="X4" s="55"/>
      <c r="Y4" s="13"/>
      <c r="Z4" s="14"/>
      <c r="AA4" s="13"/>
      <c r="AB4" s="13"/>
      <c r="AC4" s="14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spans="1:59" ht="15" customHeight="1" x14ac:dyDescent="0.3">
      <c r="A5" s="44">
        <f ca="1">DATE(YEAR(BA6),MONTH(BA6),DAY(1))</f>
        <v>45597</v>
      </c>
      <c r="B5" s="45"/>
      <c r="C5" s="45"/>
      <c r="D5" s="46"/>
      <c r="E5" s="34"/>
      <c r="G5" s="44">
        <f ca="1">DATE(YEAR(BA6),MONTH(BA6)+6,DAY(1))</f>
        <v>45778</v>
      </c>
      <c r="H5" s="45"/>
      <c r="I5" s="45"/>
      <c r="J5" s="45"/>
      <c r="K5" s="34"/>
      <c r="M5" s="47">
        <v>123456</v>
      </c>
      <c r="N5" s="48"/>
      <c r="O5" s="48"/>
      <c r="P5" s="62"/>
      <c r="S5" s="65" t="str">
        <f>HYPERLINK(CONCATENATE("https://klant.afas.nl/project-prs?PrId=",M5),"SIMPLR")</f>
        <v>SIMPLR</v>
      </c>
      <c r="T5" s="57"/>
      <c r="U5" s="57"/>
      <c r="V5" s="57"/>
      <c r="W5" s="58"/>
      <c r="X5" s="18"/>
      <c r="Y5" s="4"/>
      <c r="Z5" s="17" t="s">
        <v>71</v>
      </c>
      <c r="AA5" s="64" t="s">
        <v>73</v>
      </c>
      <c r="AB5" s="18"/>
      <c r="AC5" s="14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BA5" s="19" t="s">
        <v>17</v>
      </c>
      <c r="BB5" s="19"/>
      <c r="BC5" s="19"/>
      <c r="BD5" s="19"/>
      <c r="BE5" s="19"/>
      <c r="BF5" s="19"/>
      <c r="BG5" s="19"/>
    </row>
    <row r="6" spans="1:59" ht="15" customHeight="1" thickBot="1" x14ac:dyDescent="0.35">
      <c r="A6" s="49"/>
      <c r="B6" s="50"/>
      <c r="C6" s="50"/>
      <c r="D6" s="51"/>
      <c r="E6" s="34"/>
      <c r="G6" s="49"/>
      <c r="H6" s="50"/>
      <c r="I6" s="50"/>
      <c r="J6" s="50"/>
      <c r="K6" s="34"/>
      <c r="M6" s="52"/>
      <c r="N6" s="53"/>
      <c r="O6" s="53"/>
      <c r="P6" s="63"/>
      <c r="S6" s="59"/>
      <c r="T6" s="60"/>
      <c r="U6" s="60"/>
      <c r="V6" s="60"/>
      <c r="W6" s="61"/>
      <c r="X6" s="18"/>
      <c r="Y6" s="3"/>
      <c r="Z6" s="20" t="s">
        <v>71</v>
      </c>
      <c r="AA6" s="64" t="s">
        <v>72</v>
      </c>
      <c r="AB6" s="18"/>
      <c r="AC6" s="14"/>
      <c r="BA6" s="21">
        <f ca="1">TODAY()</f>
        <v>45597</v>
      </c>
      <c r="BB6" s="21"/>
      <c r="BC6" s="21"/>
      <c r="BD6" s="21"/>
      <c r="BE6" s="21"/>
      <c r="BF6" s="21"/>
      <c r="BG6" s="21"/>
    </row>
    <row r="7" spans="1:59" ht="15" customHeight="1" x14ac:dyDescent="0.3">
      <c r="A7" s="26"/>
      <c r="B7" s="26"/>
      <c r="C7" s="26"/>
      <c r="E7" s="26"/>
      <c r="F7" s="26"/>
      <c r="G7" s="26"/>
      <c r="H7" s="26"/>
      <c r="I7" s="26"/>
      <c r="J7" s="9"/>
      <c r="K7" s="27"/>
      <c r="L7" s="27"/>
      <c r="M7" s="27"/>
      <c r="N7" s="27"/>
      <c r="P7" s="28"/>
      <c r="Q7" s="28"/>
      <c r="R7" s="28"/>
      <c r="S7" s="28"/>
      <c r="U7" s="16"/>
      <c r="V7" s="16"/>
      <c r="W7" s="9"/>
      <c r="X7" s="56"/>
      <c r="AB7" s="24"/>
      <c r="AC7" s="25"/>
    </row>
    <row r="8" spans="1:59" ht="15" customHeight="1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3"/>
      <c r="N8" s="14"/>
      <c r="O8" s="10"/>
      <c r="P8" s="10"/>
      <c r="Q8" s="10"/>
      <c r="R8" s="10"/>
      <c r="S8" s="14"/>
      <c r="T8" s="10"/>
      <c r="U8" s="10"/>
      <c r="V8" s="10"/>
      <c r="W8" s="10"/>
      <c r="X8" s="10"/>
      <c r="Y8" s="10"/>
      <c r="Z8" s="10"/>
      <c r="AA8" s="10"/>
      <c r="AB8" s="10"/>
      <c r="AC8" s="10"/>
      <c r="AD8" s="8">
        <f ca="1">YEAR(A5)</f>
        <v>2024</v>
      </c>
      <c r="AE8" s="8"/>
      <c r="AF8" s="8">
        <f ca="1">IF(AF9=1,AD8+1,AD8)</f>
        <v>2024</v>
      </c>
      <c r="AG8" s="8"/>
      <c r="AH8" s="8">
        <f ca="1">IF(AH9=1,AF8+1,AF8)</f>
        <v>2025</v>
      </c>
      <c r="AI8" s="8"/>
      <c r="AJ8" s="8">
        <f ca="1">IF(AJ9=1,AH8+1,AH8)</f>
        <v>2025</v>
      </c>
      <c r="AK8" s="8"/>
      <c r="AL8" s="8">
        <f ca="1">IF(AL9=1,AJ8+1,AJ8)</f>
        <v>2025</v>
      </c>
      <c r="AM8" s="8"/>
      <c r="AN8" s="8">
        <f ca="1">IF(AN9=1,AL8+1,AL8)</f>
        <v>2025</v>
      </c>
      <c r="AO8" s="8"/>
      <c r="AP8" s="8">
        <f ca="1">IF(AP9=1,AN8+1,AN8)</f>
        <v>2025</v>
      </c>
      <c r="AQ8" s="8"/>
      <c r="AR8" s="8">
        <f ca="1">IF(AR9=1,AP8+1,AP8)</f>
        <v>2025</v>
      </c>
      <c r="AS8" s="8"/>
      <c r="AT8" s="8">
        <f ca="1">IF(AT9=1,AR8+1,AR8)</f>
        <v>2025</v>
      </c>
      <c r="AU8" s="8"/>
      <c r="AV8" s="8">
        <f ca="1">IF(AV9=1,AT8+1,AT8)</f>
        <v>2025</v>
      </c>
      <c r="AW8" s="8"/>
      <c r="AX8" s="8">
        <f ca="1">IF(AX9=1,AV8+1,AV8)</f>
        <v>2025</v>
      </c>
      <c r="AY8" s="8"/>
      <c r="AZ8" s="8">
        <f ca="1">IF(AZ9=1,AX8+1,AX8)</f>
        <v>2025</v>
      </c>
      <c r="BA8" s="8"/>
      <c r="BB8" s="8">
        <f ca="1">IF(BB9=1,AZ8+1,AZ8)</f>
        <v>2025</v>
      </c>
      <c r="BC8" s="8"/>
      <c r="BD8" s="8">
        <f ca="1">IF(BD9=1,BB8+1,BB8)</f>
        <v>2025</v>
      </c>
      <c r="BE8" s="8"/>
      <c r="BF8" s="8">
        <f ca="1">IF(BF9=1,BD8+1,BD8)</f>
        <v>2026</v>
      </c>
      <c r="BG8" s="8"/>
    </row>
    <row r="9" spans="1:59" ht="30" customHeight="1" x14ac:dyDescent="0.3">
      <c r="A9" s="42" t="s">
        <v>0</v>
      </c>
      <c r="B9" s="42"/>
      <c r="C9" s="42"/>
      <c r="D9" s="42"/>
      <c r="E9" s="42"/>
      <c r="F9" s="42"/>
      <c r="G9" s="42"/>
      <c r="H9" s="42"/>
      <c r="I9" s="43" t="s">
        <v>2</v>
      </c>
      <c r="J9" s="43"/>
      <c r="K9" s="43"/>
      <c r="L9" s="43"/>
      <c r="M9" s="42" t="s">
        <v>30</v>
      </c>
      <c r="N9" s="42"/>
      <c r="O9" s="42"/>
      <c r="P9" s="42" t="s">
        <v>29</v>
      </c>
      <c r="Q9" s="42"/>
      <c r="R9" s="42"/>
      <c r="S9" s="42" t="s">
        <v>28</v>
      </c>
      <c r="T9" s="42"/>
      <c r="U9" s="42" t="s">
        <v>27</v>
      </c>
      <c r="V9" s="42"/>
      <c r="W9" s="42"/>
      <c r="X9" s="42" t="s">
        <v>31</v>
      </c>
      <c r="Y9" s="42"/>
      <c r="Z9" s="42"/>
      <c r="AA9" s="42" t="s">
        <v>32</v>
      </c>
      <c r="AB9" s="42"/>
      <c r="AC9" s="42"/>
      <c r="AD9" s="38">
        <f ca="1">MONTH(A5)</f>
        <v>11</v>
      </c>
      <c r="AE9" s="38"/>
      <c r="AF9" s="38">
        <f ca="1">IF(SUM(AD9+1)=13,1,AD9+1)</f>
        <v>12</v>
      </c>
      <c r="AG9" s="38"/>
      <c r="AH9" s="38">
        <f t="shared" ref="AH9" ca="1" si="0">IF(SUM(AF9+1)=13,1,AF9+1)</f>
        <v>1</v>
      </c>
      <c r="AI9" s="38"/>
      <c r="AJ9" s="38">
        <f t="shared" ref="AJ9" ca="1" si="1">IF(SUM(AH9+1)=13,1,AH9+1)</f>
        <v>2</v>
      </c>
      <c r="AK9" s="38"/>
      <c r="AL9" s="38">
        <f t="shared" ref="AL9" ca="1" si="2">IF(SUM(AJ9+1)=13,1,AJ9+1)</f>
        <v>3</v>
      </c>
      <c r="AM9" s="38"/>
      <c r="AN9" s="38">
        <f t="shared" ref="AN9" ca="1" si="3">IF(SUM(AL9+1)=13,1,AL9+1)</f>
        <v>4</v>
      </c>
      <c r="AO9" s="38"/>
      <c r="AP9" s="38">
        <f t="shared" ref="AP9" ca="1" si="4">IF(SUM(AN9+1)=13,1,AN9+1)</f>
        <v>5</v>
      </c>
      <c r="AQ9" s="38"/>
      <c r="AR9" s="38">
        <f t="shared" ref="AR9" ca="1" si="5">IF(SUM(AP9+1)=13,1,AP9+1)</f>
        <v>6</v>
      </c>
      <c r="AS9" s="38"/>
      <c r="AT9" s="38">
        <f t="shared" ref="AT9" ca="1" si="6">IF(SUM(AR9+1)=13,1,AR9+1)</f>
        <v>7</v>
      </c>
      <c r="AU9" s="38"/>
      <c r="AV9" s="38">
        <f t="shared" ref="AV9" ca="1" si="7">IF(SUM(AT9+1)=13,1,AT9+1)</f>
        <v>8</v>
      </c>
      <c r="AW9" s="38"/>
      <c r="AX9" s="38">
        <f t="shared" ref="AX9" ca="1" si="8">IF(SUM(AV9+1)=13,1,AV9+1)</f>
        <v>9</v>
      </c>
      <c r="AY9" s="38"/>
      <c r="AZ9" s="38">
        <f t="shared" ref="AZ9" ca="1" si="9">IF(SUM(AX9+1)=13,1,AX9+1)</f>
        <v>10</v>
      </c>
      <c r="BA9" s="38"/>
      <c r="BB9" s="38">
        <f t="shared" ref="BB9" ca="1" si="10">IF(SUM(AZ9+1)=13,1,AZ9+1)</f>
        <v>11</v>
      </c>
      <c r="BC9" s="38"/>
      <c r="BD9" s="38">
        <f t="shared" ref="BD9" ca="1" si="11">IF(SUM(BB9+1)=13,1,BB9+1)</f>
        <v>12</v>
      </c>
      <c r="BE9" s="38"/>
      <c r="BF9" s="38">
        <f t="shared" ref="BF9" ca="1" si="12">IF(SUM(BD9+1)=13,1,BD9+1)</f>
        <v>1</v>
      </c>
      <c r="BG9" s="38"/>
    </row>
    <row r="10" spans="1:59" ht="15" customHeight="1" x14ac:dyDescent="0.3">
      <c r="A10" s="29" t="s">
        <v>64</v>
      </c>
      <c r="B10" s="29"/>
      <c r="C10" s="29"/>
      <c r="D10" s="29"/>
      <c r="E10" s="29"/>
      <c r="F10" s="29"/>
      <c r="G10" s="29"/>
      <c r="H10" s="29"/>
      <c r="I10" s="29" t="s">
        <v>65</v>
      </c>
      <c r="J10" s="29"/>
      <c r="K10" s="29"/>
      <c r="L10" s="29"/>
      <c r="M10" s="30"/>
      <c r="N10" s="30"/>
      <c r="O10" s="30"/>
      <c r="P10" s="31" t="s">
        <v>14</v>
      </c>
      <c r="Q10" s="31"/>
      <c r="R10" s="31"/>
      <c r="S10" s="7" t="str">
        <f>HYPERLINK(CONCATENATE("https://simplr.afas.nl/openen-downloadbaar-bestand-prs/conversiebestand-abonnement-artikelgroepen"),"Link")</f>
        <v>Link</v>
      </c>
      <c r="T10" s="5"/>
      <c r="U10" s="31"/>
      <c r="V10" s="31"/>
      <c r="W10" s="31"/>
      <c r="X10" s="31">
        <f ca="1">DATE(YEAR(StartProject),MONTH(StartProject)+1,DAY(StartProject))</f>
        <v>45627</v>
      </c>
      <c r="Y10" s="31"/>
      <c r="Z10" s="31"/>
      <c r="AA10" s="31"/>
      <c r="AB10" s="31"/>
      <c r="AC10" s="31"/>
      <c r="AD10" s="37" t="str">
        <f ca="1">IF(AND(YEAR($U10)=AD$8,MONTH($U10)=AD$9),"P",IF(AND(YEAR($X10)=AD$8,MONTH($X10)=AD$9),"X",IF(AND(YEAR($AA10)=AD$8,MONTH($AA10)=AD$9),"X","")))</f>
        <v/>
      </c>
      <c r="AE10" s="37"/>
      <c r="AF10" s="37" t="str">
        <f t="shared" ref="AF10:AF27" ca="1" si="13">IF(AND(YEAR($U10)=AF$8,MONTH($U10)=AF$9),"P",IF(AND(YEAR($X10)=AF$8,MONTH($X10)=AF$9),"X",IF(AND(YEAR($AA10)=AF$8,MONTH($AA10)=AF$9),"X","")))</f>
        <v>X</v>
      </c>
      <c r="AG10" s="37"/>
      <c r="AH10" s="37" t="str">
        <f t="shared" ref="AH10:AH27" ca="1" si="14">IF(AND(YEAR($U10)=AH$8,MONTH($U10)=AH$9),"P",IF(AND(YEAR($X10)=AH$8,MONTH($X10)=AH$9),"X",IF(AND(YEAR($AA10)=AH$8,MONTH($AA10)=AH$9),"X","")))</f>
        <v/>
      </c>
      <c r="AI10" s="37"/>
      <c r="AJ10" s="37" t="str">
        <f t="shared" ref="AJ10:AJ27" ca="1" si="15">IF(AND(YEAR($U10)=AJ$8,MONTH($U10)=AJ$9),"P",IF(AND(YEAR($X10)=AJ$8,MONTH($X10)=AJ$9),"X",IF(AND(YEAR($AA10)=AJ$8,MONTH($AA10)=AJ$9),"X","")))</f>
        <v/>
      </c>
      <c r="AK10" s="37"/>
      <c r="AL10" s="37" t="str">
        <f t="shared" ref="AL10:AL27" ca="1" si="16">IF(AND(YEAR($U10)=AL$8,MONTH($U10)=AL$9),"P",IF(AND(YEAR($X10)=AL$8,MONTH($X10)=AL$9),"X",IF(AND(YEAR($AA10)=AL$8,MONTH($AA10)=AL$9),"X","")))</f>
        <v/>
      </c>
      <c r="AM10" s="37"/>
      <c r="AN10" s="37" t="str">
        <f t="shared" ref="AN10:AN27" ca="1" si="17">IF(AND(YEAR($U10)=AN$8,MONTH($U10)=AN$9),"P",IF(AND(YEAR($X10)=AN$8,MONTH($X10)=AN$9),"X",IF(AND(YEAR($AA10)=AN$8,MONTH($AA10)=AN$9),"X","")))</f>
        <v/>
      </c>
      <c r="AO10" s="37"/>
      <c r="AP10" s="37" t="str">
        <f t="shared" ref="AP10:AP27" ca="1" si="18">IF(AND(YEAR($U10)=AP$8,MONTH($U10)=AP$9),"P",IF(AND(YEAR($X10)=AP$8,MONTH($X10)=AP$9),"X",IF(AND(YEAR($AA10)=AP$8,MONTH($AA10)=AP$9),"X","")))</f>
        <v/>
      </c>
      <c r="AQ10" s="37"/>
      <c r="AR10" s="37" t="str">
        <f t="shared" ref="AR10:AR27" ca="1" si="19">IF(AND(YEAR($U10)=AR$8,MONTH($U10)=AR$9),"P",IF(AND(YEAR($X10)=AR$8,MONTH($X10)=AR$9),"X",IF(AND(YEAR($AA10)=AR$8,MONTH($AA10)=AR$9),"X","")))</f>
        <v/>
      </c>
      <c r="AS10" s="37"/>
      <c r="AT10" s="37" t="str">
        <f t="shared" ref="AT10:AT27" ca="1" si="20">IF(AND(YEAR($U10)=AT$8,MONTH($U10)=AT$9),"P",IF(AND(YEAR($X10)=AT$8,MONTH($X10)=AT$9),"X",IF(AND(YEAR($AA10)=AT$8,MONTH($AA10)=AT$9),"X","")))</f>
        <v/>
      </c>
      <c r="AU10" s="37"/>
      <c r="AV10" s="37" t="str">
        <f t="shared" ref="AV10:AV27" ca="1" si="21">IF(AND(YEAR($U10)=AV$8,MONTH($U10)=AV$9),"P",IF(AND(YEAR($X10)=AV$8,MONTH($X10)=AV$9),"X",IF(AND(YEAR($AA10)=AV$8,MONTH($AA10)=AV$9),"X","")))</f>
        <v/>
      </c>
      <c r="AW10" s="37"/>
      <c r="AX10" s="37" t="str">
        <f t="shared" ref="AX10:AX27" ca="1" si="22">IF(AND(YEAR($U10)=AX$8,MONTH($U10)=AX$9),"P",IF(AND(YEAR($X10)=AX$8,MONTH($X10)=AX$9),"X",IF(AND(YEAR($AA10)=AX$8,MONTH($AA10)=AX$9),"X","")))</f>
        <v/>
      </c>
      <c r="AY10" s="37"/>
      <c r="AZ10" s="37" t="str">
        <f t="shared" ref="AZ10:AZ27" ca="1" si="23">IF(AND(YEAR($U10)=AZ$8,MONTH($U10)=AZ$9),"P",IF(AND(YEAR($X10)=AZ$8,MONTH($X10)=AZ$9),"X",IF(AND(YEAR($AA10)=AZ$8,MONTH($AA10)=AZ$9),"X","")))</f>
        <v/>
      </c>
      <c r="BA10" s="37"/>
      <c r="BB10" s="37" t="str">
        <f t="shared" ref="BB10:BB27" ca="1" si="24">IF(AND(YEAR($U10)=BB$8,MONTH($U10)=BB$9),"P",IF(AND(YEAR($X10)=BB$8,MONTH($X10)=BB$9),"X",IF(AND(YEAR($AA10)=BB$8,MONTH($AA10)=BB$9),"X","")))</f>
        <v/>
      </c>
      <c r="BC10" s="37"/>
      <c r="BD10" s="37" t="str">
        <f t="shared" ref="BD10:BD27" ca="1" si="25">IF(AND(YEAR($U10)=BD$8,MONTH($U10)=BD$9),"P",IF(AND(YEAR($X10)=BD$8,MONTH($X10)=BD$9),"X",IF(AND(YEAR($AA10)=BD$8,MONTH($AA10)=BD$9),"X","")))</f>
        <v/>
      </c>
      <c r="BE10" s="37"/>
      <c r="BF10" s="37" t="str">
        <f t="shared" ref="BF10:BF27" ca="1" si="26">IF(AND(YEAR($U10)=BF$8,MONTH($U10)=BF$9),"P",IF(AND(YEAR($X10)=BF$8,MONTH($X10)=BF$9),"X",IF(AND(YEAR($AA10)=BF$8,MONTH($AA10)=BF$9),"X","")))</f>
        <v/>
      </c>
      <c r="BG10" s="37"/>
    </row>
    <row r="11" spans="1:59" ht="15" customHeight="1" x14ac:dyDescent="0.3">
      <c r="A11" s="29" t="s">
        <v>63</v>
      </c>
      <c r="B11" s="29"/>
      <c r="C11" s="29"/>
      <c r="D11" s="29"/>
      <c r="E11" s="29"/>
      <c r="F11" s="29"/>
      <c r="G11" s="29"/>
      <c r="H11" s="29"/>
      <c r="I11" s="29" t="s">
        <v>65</v>
      </c>
      <c r="J11" s="29"/>
      <c r="K11" s="29"/>
      <c r="L11" s="29"/>
      <c r="M11" s="30"/>
      <c r="N11" s="30"/>
      <c r="O11" s="30"/>
      <c r="P11" s="31" t="s">
        <v>14</v>
      </c>
      <c r="Q11" s="31"/>
      <c r="R11" s="31"/>
      <c r="S11" s="7" t="str">
        <f>HYPERLINK(CONCATENATE("https://simplr.afas.nl/openen-downloadbaar-bestand-prs/conversiebestand-abonnementsartikelen"),"Link")</f>
        <v>Link</v>
      </c>
      <c r="T11" s="5"/>
      <c r="U11" s="31"/>
      <c r="V11" s="31"/>
      <c r="W11" s="31"/>
      <c r="X11" s="31">
        <f ca="1">DATE(YEAR(StartProject),MONTH(StartProject)+2,DAY(StartProject))</f>
        <v>45658</v>
      </c>
      <c r="Y11" s="31"/>
      <c r="Z11" s="31"/>
      <c r="AA11" s="31"/>
      <c r="AB11" s="31"/>
      <c r="AC11" s="31"/>
      <c r="AD11" s="37" t="str">
        <f t="shared" ref="AD11:AD76" ca="1" si="27">IF(AND(YEAR($U11)=AD$8,MONTH($U11)=AD$9),"P",IF(AND(YEAR($X11)=AD$8,MONTH($X11)=AD$9),"X",IF(AND(YEAR($AA11)=AD$8,MONTH($AA11)=AD$9),"X","")))</f>
        <v/>
      </c>
      <c r="AE11" s="37"/>
      <c r="AF11" s="37" t="str">
        <f t="shared" ca="1" si="13"/>
        <v/>
      </c>
      <c r="AG11" s="37"/>
      <c r="AH11" s="37" t="str">
        <f t="shared" ca="1" si="14"/>
        <v>X</v>
      </c>
      <c r="AI11" s="37"/>
      <c r="AJ11" s="37" t="str">
        <f t="shared" ca="1" si="15"/>
        <v/>
      </c>
      <c r="AK11" s="37"/>
      <c r="AL11" s="37" t="str">
        <f t="shared" ca="1" si="16"/>
        <v/>
      </c>
      <c r="AM11" s="37"/>
      <c r="AN11" s="37" t="str">
        <f t="shared" ca="1" si="17"/>
        <v/>
      </c>
      <c r="AO11" s="37"/>
      <c r="AP11" s="37" t="str">
        <f t="shared" ca="1" si="18"/>
        <v/>
      </c>
      <c r="AQ11" s="37"/>
      <c r="AR11" s="37" t="str">
        <f t="shared" ca="1" si="19"/>
        <v/>
      </c>
      <c r="AS11" s="37"/>
      <c r="AT11" s="37" t="str">
        <f t="shared" ca="1" si="20"/>
        <v/>
      </c>
      <c r="AU11" s="37"/>
      <c r="AV11" s="37" t="str">
        <f t="shared" ca="1" si="21"/>
        <v/>
      </c>
      <c r="AW11" s="37"/>
      <c r="AX11" s="37" t="str">
        <f t="shared" ca="1" si="22"/>
        <v/>
      </c>
      <c r="AY11" s="37"/>
      <c r="AZ11" s="37" t="str">
        <f t="shared" ca="1" si="23"/>
        <v/>
      </c>
      <c r="BA11" s="37"/>
      <c r="BB11" s="37" t="str">
        <f t="shared" ca="1" si="24"/>
        <v/>
      </c>
      <c r="BC11" s="37"/>
      <c r="BD11" s="37" t="str">
        <f t="shared" ca="1" si="25"/>
        <v/>
      </c>
      <c r="BE11" s="37"/>
      <c r="BF11" s="37" t="str">
        <f t="shared" ca="1" si="26"/>
        <v/>
      </c>
      <c r="BG11" s="37"/>
    </row>
    <row r="12" spans="1:59" ht="15" customHeight="1" x14ac:dyDescent="0.3">
      <c r="A12" s="29" t="s">
        <v>65</v>
      </c>
      <c r="B12" s="29"/>
      <c r="C12" s="29"/>
      <c r="D12" s="29"/>
      <c r="E12" s="29"/>
      <c r="F12" s="29"/>
      <c r="G12" s="29"/>
      <c r="H12" s="29"/>
      <c r="I12" s="29" t="s">
        <v>65</v>
      </c>
      <c r="J12" s="29"/>
      <c r="K12" s="29"/>
      <c r="L12" s="29"/>
      <c r="M12" s="30"/>
      <c r="N12" s="30"/>
      <c r="O12" s="30"/>
      <c r="P12" s="31" t="s">
        <v>14</v>
      </c>
      <c r="Q12" s="31"/>
      <c r="R12" s="31"/>
      <c r="S12" s="7" t="str">
        <f>HYPERLINK(CONCATENATE("https://simplr.afas.nl/openen-downloadbaar-bestand-prs/conversiebestand-abonnementen"),"Link")</f>
        <v>Link</v>
      </c>
      <c r="T12" s="5"/>
      <c r="U12" s="31">
        <f ca="1">DATE(YEAR(Livegang),MONTH(Livegang)-2,DAY(Livegang))</f>
        <v>45717</v>
      </c>
      <c r="V12" s="31"/>
      <c r="W12" s="31"/>
      <c r="X12" s="31">
        <f ca="1">DATE(YEAR(Livegang),MONTH(Livegang)-0,DAY(Livegang))</f>
        <v>45778</v>
      </c>
      <c r="Y12" s="31"/>
      <c r="Z12" s="31"/>
      <c r="AA12" s="31"/>
      <c r="AB12" s="31"/>
      <c r="AC12" s="31"/>
      <c r="AD12" s="37" t="str">
        <f t="shared" ca="1" si="27"/>
        <v/>
      </c>
      <c r="AE12" s="37"/>
      <c r="AF12" s="37" t="str">
        <f t="shared" ca="1" si="13"/>
        <v/>
      </c>
      <c r="AG12" s="37"/>
      <c r="AH12" s="37" t="str">
        <f t="shared" ca="1" si="14"/>
        <v/>
      </c>
      <c r="AI12" s="37"/>
      <c r="AJ12" s="37" t="str">
        <f t="shared" ca="1" si="15"/>
        <v/>
      </c>
      <c r="AK12" s="37"/>
      <c r="AL12" s="37" t="str">
        <f t="shared" ca="1" si="16"/>
        <v>P</v>
      </c>
      <c r="AM12" s="37"/>
      <c r="AN12" s="37" t="str">
        <f t="shared" ca="1" si="17"/>
        <v/>
      </c>
      <c r="AO12" s="37"/>
      <c r="AP12" s="37" t="str">
        <f t="shared" ca="1" si="18"/>
        <v>X</v>
      </c>
      <c r="AQ12" s="37"/>
      <c r="AR12" s="37" t="str">
        <f t="shared" ca="1" si="19"/>
        <v/>
      </c>
      <c r="AS12" s="37"/>
      <c r="AT12" s="37" t="str">
        <f t="shared" ca="1" si="20"/>
        <v/>
      </c>
      <c r="AU12" s="37"/>
      <c r="AV12" s="37" t="str">
        <f t="shared" ca="1" si="21"/>
        <v/>
      </c>
      <c r="AW12" s="37"/>
      <c r="AX12" s="37" t="str">
        <f t="shared" ca="1" si="22"/>
        <v/>
      </c>
      <c r="AY12" s="37"/>
      <c r="AZ12" s="37" t="str">
        <f t="shared" ca="1" si="23"/>
        <v/>
      </c>
      <c r="BA12" s="37"/>
      <c r="BB12" s="37" t="str">
        <f t="shared" ca="1" si="24"/>
        <v/>
      </c>
      <c r="BC12" s="37"/>
      <c r="BD12" s="37" t="str">
        <f t="shared" ca="1" si="25"/>
        <v/>
      </c>
      <c r="BE12" s="37"/>
      <c r="BF12" s="37" t="str">
        <f t="shared" ca="1" si="26"/>
        <v/>
      </c>
      <c r="BG12" s="37"/>
    </row>
    <row r="13" spans="1:59" ht="15" customHeight="1" x14ac:dyDescent="0.3">
      <c r="A13" s="29" t="s">
        <v>19</v>
      </c>
      <c r="B13" s="29"/>
      <c r="C13" s="29"/>
      <c r="D13" s="29"/>
      <c r="E13" s="29"/>
      <c r="F13" s="29"/>
      <c r="G13" s="29"/>
      <c r="H13" s="29"/>
      <c r="I13" s="29" t="s">
        <v>8</v>
      </c>
      <c r="J13" s="29"/>
      <c r="K13" s="29"/>
      <c r="L13" s="29"/>
      <c r="M13" s="30"/>
      <c r="N13" s="30"/>
      <c r="O13" s="30"/>
      <c r="P13" s="31" t="s">
        <v>14</v>
      </c>
      <c r="Q13" s="31"/>
      <c r="R13" s="31"/>
      <c r="S13" s="7" t="str">
        <f>HYPERLINK(CONCATENATE("https://simplr.afas.nl/openen-downloadbaar-bestand-prs/conversiebestand-gebruikers"),"Link")</f>
        <v>Link</v>
      </c>
      <c r="T13" s="5"/>
      <c r="U13" s="31"/>
      <c r="V13" s="31"/>
      <c r="W13" s="31"/>
      <c r="X13" s="31">
        <f ca="1">DATE(YEAR(StartProject),MONTH(StartProject)+2,DAY(StartProject))</f>
        <v>45658</v>
      </c>
      <c r="Y13" s="31"/>
      <c r="Z13" s="31"/>
      <c r="AA13" s="31">
        <f ca="1">DATE(YEAR(Livegang),MONTH(Livegang)-0,DAY(Livegang)-14)</f>
        <v>45764</v>
      </c>
      <c r="AB13" s="31"/>
      <c r="AC13" s="31"/>
      <c r="AD13" s="37" t="str">
        <f t="shared" ca="1" si="27"/>
        <v/>
      </c>
      <c r="AE13" s="37"/>
      <c r="AF13" s="37" t="str">
        <f t="shared" ca="1" si="13"/>
        <v/>
      </c>
      <c r="AG13" s="37"/>
      <c r="AH13" s="37" t="str">
        <f t="shared" ca="1" si="14"/>
        <v>X</v>
      </c>
      <c r="AI13" s="37"/>
      <c r="AJ13" s="37" t="str">
        <f t="shared" ca="1" si="15"/>
        <v/>
      </c>
      <c r="AK13" s="37"/>
      <c r="AL13" s="37" t="str">
        <f t="shared" ca="1" si="16"/>
        <v/>
      </c>
      <c r="AM13" s="37"/>
      <c r="AN13" s="37" t="str">
        <f t="shared" ca="1" si="17"/>
        <v>X</v>
      </c>
      <c r="AO13" s="37"/>
      <c r="AP13" s="37" t="str">
        <f t="shared" ca="1" si="18"/>
        <v/>
      </c>
      <c r="AQ13" s="37"/>
      <c r="AR13" s="37" t="str">
        <f t="shared" ca="1" si="19"/>
        <v/>
      </c>
      <c r="AS13" s="37"/>
      <c r="AT13" s="37" t="str">
        <f t="shared" ca="1" si="20"/>
        <v/>
      </c>
      <c r="AU13" s="37"/>
      <c r="AV13" s="37" t="str">
        <f t="shared" ca="1" si="21"/>
        <v/>
      </c>
      <c r="AW13" s="37"/>
      <c r="AX13" s="37" t="str">
        <f t="shared" ca="1" si="22"/>
        <v/>
      </c>
      <c r="AY13" s="37"/>
      <c r="AZ13" s="37" t="str">
        <f t="shared" ca="1" si="23"/>
        <v/>
      </c>
      <c r="BA13" s="37"/>
      <c r="BB13" s="37" t="str">
        <f t="shared" ca="1" si="24"/>
        <v/>
      </c>
      <c r="BC13" s="37"/>
      <c r="BD13" s="37" t="str">
        <f t="shared" ca="1" si="25"/>
        <v/>
      </c>
      <c r="BE13" s="37"/>
      <c r="BF13" s="37" t="str">
        <f t="shared" ca="1" si="26"/>
        <v/>
      </c>
      <c r="BG13" s="37"/>
    </row>
    <row r="14" spans="1:59" ht="15" customHeight="1" x14ac:dyDescent="0.3">
      <c r="A14" s="29" t="s">
        <v>43</v>
      </c>
      <c r="B14" s="29"/>
      <c r="C14" s="29"/>
      <c r="D14" s="29"/>
      <c r="E14" s="29"/>
      <c r="F14" s="29"/>
      <c r="G14" s="29"/>
      <c r="H14" s="29"/>
      <c r="I14" s="29" t="s">
        <v>9</v>
      </c>
      <c r="J14" s="29"/>
      <c r="K14" s="29"/>
      <c r="L14" s="29"/>
      <c r="M14" s="30"/>
      <c r="N14" s="30"/>
      <c r="O14" s="30"/>
      <c r="P14" s="31" t="s">
        <v>14</v>
      </c>
      <c r="Q14" s="31"/>
      <c r="R14" s="31"/>
      <c r="S14" s="7" t="str">
        <f>HYPERLINK(CONCATENATE("https://simplr.afas.nl/openen-downloadbaar-bestand-prs/conversiebestand-contactpersonen"),"Link")</f>
        <v>Link</v>
      </c>
      <c r="T14" s="5"/>
      <c r="U14" s="31"/>
      <c r="V14" s="31"/>
      <c r="W14" s="31"/>
      <c r="X14" s="31">
        <f ca="1">DATE(YEAR(StartProject),MONTH(StartProject)+2,DAY(StartProject))</f>
        <v>45658</v>
      </c>
      <c r="Y14" s="31"/>
      <c r="Z14" s="31"/>
      <c r="AA14" s="31">
        <f ca="1">DATE(YEAR(Livegang),MONTH(Livegang)-0,DAY(Livegang)-14)</f>
        <v>45764</v>
      </c>
      <c r="AB14" s="31"/>
      <c r="AC14" s="31"/>
      <c r="AD14" s="37" t="str">
        <f t="shared" ca="1" si="27"/>
        <v/>
      </c>
      <c r="AE14" s="37"/>
      <c r="AF14" s="37" t="str">
        <f t="shared" ca="1" si="13"/>
        <v/>
      </c>
      <c r="AG14" s="37"/>
      <c r="AH14" s="37" t="str">
        <f t="shared" ca="1" si="14"/>
        <v>X</v>
      </c>
      <c r="AI14" s="37"/>
      <c r="AJ14" s="37" t="str">
        <f t="shared" ca="1" si="15"/>
        <v/>
      </c>
      <c r="AK14" s="37"/>
      <c r="AL14" s="37" t="str">
        <f t="shared" ca="1" si="16"/>
        <v/>
      </c>
      <c r="AM14" s="37"/>
      <c r="AN14" s="37" t="str">
        <f t="shared" ca="1" si="17"/>
        <v>X</v>
      </c>
      <c r="AO14" s="37"/>
      <c r="AP14" s="37" t="str">
        <f t="shared" ca="1" si="18"/>
        <v/>
      </c>
      <c r="AQ14" s="37"/>
      <c r="AR14" s="37" t="str">
        <f t="shared" ca="1" si="19"/>
        <v/>
      </c>
      <c r="AS14" s="37"/>
      <c r="AT14" s="37" t="str">
        <f t="shared" ca="1" si="20"/>
        <v/>
      </c>
      <c r="AU14" s="37"/>
      <c r="AV14" s="37" t="str">
        <f t="shared" ca="1" si="21"/>
        <v/>
      </c>
      <c r="AW14" s="37"/>
      <c r="AX14" s="37" t="str">
        <f t="shared" ca="1" si="22"/>
        <v/>
      </c>
      <c r="AY14" s="37"/>
      <c r="AZ14" s="37" t="str">
        <f t="shared" ca="1" si="23"/>
        <v/>
      </c>
      <c r="BA14" s="37"/>
      <c r="BB14" s="37" t="str">
        <f t="shared" ca="1" si="24"/>
        <v/>
      </c>
      <c r="BC14" s="37"/>
      <c r="BD14" s="37" t="str">
        <f t="shared" ca="1" si="25"/>
        <v/>
      </c>
      <c r="BE14" s="37"/>
      <c r="BF14" s="37" t="str">
        <f t="shared" ca="1" si="26"/>
        <v/>
      </c>
      <c r="BG14" s="37"/>
    </row>
    <row r="15" spans="1:59" ht="15" customHeight="1" x14ac:dyDescent="0.3">
      <c r="A15" s="29" t="s">
        <v>44</v>
      </c>
      <c r="B15" s="29"/>
      <c r="C15" s="29"/>
      <c r="D15" s="29"/>
      <c r="E15" s="29"/>
      <c r="F15" s="29"/>
      <c r="G15" s="29"/>
      <c r="H15" s="29"/>
      <c r="I15" s="29" t="s">
        <v>9</v>
      </c>
      <c r="J15" s="29"/>
      <c r="K15" s="29"/>
      <c r="L15" s="29"/>
      <c r="M15" s="30"/>
      <c r="N15" s="30"/>
      <c r="O15" s="30"/>
      <c r="P15" s="31" t="s">
        <v>14</v>
      </c>
      <c r="Q15" s="31"/>
      <c r="R15" s="31"/>
      <c r="S15" s="7" t="str">
        <f>HYPERLINK(CONCATENATE("https://simplr.afas.nl/openen-downloadbaar-bestand-prs/conversiebestand-contacten-afdelingen"),"Link")</f>
        <v>Link</v>
      </c>
      <c r="T15" s="5"/>
      <c r="U15" s="31"/>
      <c r="V15" s="31"/>
      <c r="W15" s="31"/>
      <c r="X15" s="31">
        <f ca="1">DATE(YEAR(StartProject),MONTH(StartProject)+2,DAY(StartProject))</f>
        <v>45658</v>
      </c>
      <c r="Y15" s="31"/>
      <c r="Z15" s="31"/>
      <c r="AA15" s="31">
        <f ca="1">DATE(YEAR(Livegang),MONTH(Livegang)-0,DAY(Livegang)-14)</f>
        <v>45764</v>
      </c>
      <c r="AB15" s="31"/>
      <c r="AC15" s="31"/>
      <c r="AD15" s="37" t="str">
        <f t="shared" ca="1" si="27"/>
        <v/>
      </c>
      <c r="AE15" s="37"/>
      <c r="AF15" s="37" t="str">
        <f t="shared" ca="1" si="13"/>
        <v/>
      </c>
      <c r="AG15" s="37"/>
      <c r="AH15" s="37" t="str">
        <f t="shared" ca="1" si="14"/>
        <v>X</v>
      </c>
      <c r="AI15" s="37"/>
      <c r="AJ15" s="37" t="str">
        <f t="shared" ca="1" si="15"/>
        <v/>
      </c>
      <c r="AK15" s="37"/>
      <c r="AL15" s="37" t="str">
        <f t="shared" ca="1" si="16"/>
        <v/>
      </c>
      <c r="AM15" s="37"/>
      <c r="AN15" s="37" t="str">
        <f t="shared" ca="1" si="17"/>
        <v>X</v>
      </c>
      <c r="AO15" s="37"/>
      <c r="AP15" s="37" t="str">
        <f t="shared" ca="1" si="18"/>
        <v/>
      </c>
      <c r="AQ15" s="37"/>
      <c r="AR15" s="37" t="str">
        <f t="shared" ca="1" si="19"/>
        <v/>
      </c>
      <c r="AS15" s="37"/>
      <c r="AT15" s="37" t="str">
        <f t="shared" ca="1" si="20"/>
        <v/>
      </c>
      <c r="AU15" s="37"/>
      <c r="AV15" s="37" t="str">
        <f t="shared" ca="1" si="21"/>
        <v/>
      </c>
      <c r="AW15" s="37"/>
      <c r="AX15" s="37" t="str">
        <f t="shared" ca="1" si="22"/>
        <v/>
      </c>
      <c r="AY15" s="37"/>
      <c r="AZ15" s="37" t="str">
        <f t="shared" ca="1" si="23"/>
        <v/>
      </c>
      <c r="BA15" s="37"/>
      <c r="BB15" s="37" t="str">
        <f t="shared" ca="1" si="24"/>
        <v/>
      </c>
      <c r="BC15" s="37"/>
      <c r="BD15" s="37" t="str">
        <f t="shared" ca="1" si="25"/>
        <v/>
      </c>
      <c r="BE15" s="37"/>
      <c r="BF15" s="37" t="str">
        <f t="shared" ca="1" si="26"/>
        <v/>
      </c>
      <c r="BG15" s="37"/>
    </row>
    <row r="16" spans="1:59" ht="15" customHeight="1" x14ac:dyDescent="0.3">
      <c r="A16" s="29" t="s">
        <v>45</v>
      </c>
      <c r="B16" s="29"/>
      <c r="C16" s="29"/>
      <c r="D16" s="29"/>
      <c r="E16" s="29"/>
      <c r="F16" s="29"/>
      <c r="G16" s="29"/>
      <c r="H16" s="29"/>
      <c r="I16" s="29" t="s">
        <v>9</v>
      </c>
      <c r="J16" s="29"/>
      <c r="K16" s="29"/>
      <c r="L16" s="29"/>
      <c r="M16" s="30"/>
      <c r="N16" s="30"/>
      <c r="O16" s="30"/>
      <c r="P16" s="31" t="s">
        <v>14</v>
      </c>
      <c r="Q16" s="31"/>
      <c r="R16" s="31"/>
      <c r="S16" s="7" t="str">
        <f>HYPERLINK(CONCATENATE("https://simplr.afas.nl/openen-downloadbaar-bestand-prs/conversiebestand-verstrekking"),"Link")</f>
        <v>Link</v>
      </c>
      <c r="T16" s="5"/>
      <c r="U16" s="31"/>
      <c r="V16" s="31"/>
      <c r="W16" s="31"/>
      <c r="X16" s="31">
        <f ca="1">DATE(YEAR(StartProject),MONTH(StartProject)+2,DAY(StartProject))</f>
        <v>45658</v>
      </c>
      <c r="Y16" s="31"/>
      <c r="Z16" s="31"/>
      <c r="AA16" s="31">
        <f ca="1">DATE(YEAR(Livegang),MONTH(Livegang)-0,DAY(Livegang)-14)</f>
        <v>45764</v>
      </c>
      <c r="AB16" s="31"/>
      <c r="AC16" s="31"/>
      <c r="AD16" s="37" t="str">
        <f t="shared" ca="1" si="27"/>
        <v/>
      </c>
      <c r="AE16" s="37"/>
      <c r="AF16" s="37" t="str">
        <f t="shared" ca="1" si="13"/>
        <v/>
      </c>
      <c r="AG16" s="37"/>
      <c r="AH16" s="37" t="str">
        <f t="shared" ca="1" si="14"/>
        <v>X</v>
      </c>
      <c r="AI16" s="37"/>
      <c r="AJ16" s="37" t="str">
        <f t="shared" ca="1" si="15"/>
        <v/>
      </c>
      <c r="AK16" s="37"/>
      <c r="AL16" s="37" t="str">
        <f t="shared" ca="1" si="16"/>
        <v/>
      </c>
      <c r="AM16" s="37"/>
      <c r="AN16" s="37" t="str">
        <f t="shared" ca="1" si="17"/>
        <v>X</v>
      </c>
      <c r="AO16" s="37"/>
      <c r="AP16" s="37" t="str">
        <f t="shared" ca="1" si="18"/>
        <v/>
      </c>
      <c r="AQ16" s="37"/>
      <c r="AR16" s="37" t="str">
        <f t="shared" ca="1" si="19"/>
        <v/>
      </c>
      <c r="AS16" s="37"/>
      <c r="AT16" s="37" t="str">
        <f t="shared" ca="1" si="20"/>
        <v/>
      </c>
      <c r="AU16" s="37"/>
      <c r="AV16" s="37" t="str">
        <f t="shared" ca="1" si="21"/>
        <v/>
      </c>
      <c r="AW16" s="37"/>
      <c r="AX16" s="37" t="str">
        <f t="shared" ca="1" si="22"/>
        <v/>
      </c>
      <c r="AY16" s="37"/>
      <c r="AZ16" s="37" t="str">
        <f t="shared" ca="1" si="23"/>
        <v/>
      </c>
      <c r="BA16" s="37"/>
      <c r="BB16" s="37" t="str">
        <f t="shared" ca="1" si="24"/>
        <v/>
      </c>
      <c r="BC16" s="37"/>
      <c r="BD16" s="37" t="str">
        <f t="shared" ca="1" si="25"/>
        <v/>
      </c>
      <c r="BE16" s="37"/>
      <c r="BF16" s="37" t="str">
        <f t="shared" ca="1" si="26"/>
        <v/>
      </c>
      <c r="BG16" s="37"/>
    </row>
    <row r="17" spans="1:59" ht="15" customHeight="1" x14ac:dyDescent="0.3">
      <c r="A17" s="29" t="s">
        <v>46</v>
      </c>
      <c r="B17" s="29"/>
      <c r="C17" s="29"/>
      <c r="D17" s="29"/>
      <c r="E17" s="29"/>
      <c r="F17" s="29"/>
      <c r="G17" s="29"/>
      <c r="H17" s="29"/>
      <c r="I17" s="29" t="s">
        <v>9</v>
      </c>
      <c r="J17" s="29"/>
      <c r="K17" s="29"/>
      <c r="L17" s="29"/>
      <c r="M17" s="30"/>
      <c r="N17" s="30"/>
      <c r="O17" s="30"/>
      <c r="P17" s="31" t="s">
        <v>14</v>
      </c>
      <c r="Q17" s="31"/>
      <c r="R17" s="31"/>
      <c r="S17" s="7" t="str">
        <f>HYPERLINK(CONCATENATE("https://simplr.afas.nl/openen-downloadbaar-bestand-prs/conversiebestand-forecasts"),"Link")</f>
        <v>Link</v>
      </c>
      <c r="T17" s="5"/>
      <c r="U17" s="31">
        <f ca="1">DATE(YEAR(Livegang),MONTH(Livegang)-2,DAY(Livegang))</f>
        <v>45717</v>
      </c>
      <c r="V17" s="31"/>
      <c r="W17" s="31"/>
      <c r="X17" s="31">
        <f ca="1">DATE(YEAR(Livegang),MONTH(Livegang)-0,DAY(Livegang))</f>
        <v>45778</v>
      </c>
      <c r="Y17" s="31"/>
      <c r="Z17" s="31"/>
      <c r="AA17" s="31"/>
      <c r="AB17" s="31"/>
      <c r="AC17" s="31"/>
      <c r="AD17" s="37" t="str">
        <f t="shared" ca="1" si="27"/>
        <v/>
      </c>
      <c r="AE17" s="37"/>
      <c r="AF17" s="37" t="str">
        <f t="shared" ca="1" si="13"/>
        <v/>
      </c>
      <c r="AG17" s="37"/>
      <c r="AH17" s="37" t="str">
        <f t="shared" ca="1" si="14"/>
        <v/>
      </c>
      <c r="AI17" s="37"/>
      <c r="AJ17" s="37" t="str">
        <f t="shared" ca="1" si="15"/>
        <v/>
      </c>
      <c r="AK17" s="37"/>
      <c r="AL17" s="37" t="str">
        <f t="shared" ca="1" si="16"/>
        <v>P</v>
      </c>
      <c r="AM17" s="37"/>
      <c r="AN17" s="37" t="str">
        <f t="shared" ca="1" si="17"/>
        <v/>
      </c>
      <c r="AO17" s="37"/>
      <c r="AP17" s="37" t="str">
        <f t="shared" ca="1" si="18"/>
        <v>X</v>
      </c>
      <c r="AQ17" s="37"/>
      <c r="AR17" s="37" t="str">
        <f t="shared" ca="1" si="19"/>
        <v/>
      </c>
      <c r="AS17" s="37"/>
      <c r="AT17" s="37" t="str">
        <f t="shared" ca="1" si="20"/>
        <v/>
      </c>
      <c r="AU17" s="37"/>
      <c r="AV17" s="37" t="str">
        <f t="shared" ca="1" si="21"/>
        <v/>
      </c>
      <c r="AW17" s="37"/>
      <c r="AX17" s="37" t="str">
        <f t="shared" ca="1" si="22"/>
        <v/>
      </c>
      <c r="AY17" s="37"/>
      <c r="AZ17" s="37" t="str">
        <f t="shared" ca="1" si="23"/>
        <v/>
      </c>
      <c r="BA17" s="37"/>
      <c r="BB17" s="37" t="str">
        <f t="shared" ca="1" si="24"/>
        <v/>
      </c>
      <c r="BC17" s="37"/>
      <c r="BD17" s="37" t="str">
        <f t="shared" ca="1" si="25"/>
        <v/>
      </c>
      <c r="BE17" s="37"/>
      <c r="BF17" s="37" t="str">
        <f t="shared" ca="1" si="26"/>
        <v/>
      </c>
      <c r="BG17" s="37"/>
    </row>
    <row r="18" spans="1:59" ht="15" customHeight="1" x14ac:dyDescent="0.3">
      <c r="A18" s="29" t="s">
        <v>76</v>
      </c>
      <c r="B18" s="29"/>
      <c r="C18" s="29"/>
      <c r="D18" s="29"/>
      <c r="E18" s="29"/>
      <c r="F18" s="29"/>
      <c r="G18" s="29"/>
      <c r="H18" s="29"/>
      <c r="I18" s="29" t="s">
        <v>6</v>
      </c>
      <c r="J18" s="29"/>
      <c r="K18" s="29"/>
      <c r="L18" s="29"/>
      <c r="M18" s="30"/>
      <c r="N18" s="30"/>
      <c r="O18" s="30"/>
      <c r="P18" s="31" t="s">
        <v>13</v>
      </c>
      <c r="Q18" s="31"/>
      <c r="R18" s="31"/>
      <c r="S18" s="7"/>
      <c r="T18" s="5"/>
      <c r="U18" s="31"/>
      <c r="V18" s="31"/>
      <c r="W18" s="31"/>
      <c r="X18" s="31">
        <f ca="1">DATE(YEAR(StartProject),MONTH(StartProject),DAY(StartProject))</f>
        <v>45597</v>
      </c>
      <c r="Y18" s="31"/>
      <c r="Z18" s="31"/>
      <c r="AA18" s="31"/>
      <c r="AB18" s="31"/>
      <c r="AC18" s="31"/>
      <c r="AD18" s="37" t="str">
        <f t="shared" ca="1" si="27"/>
        <v>X</v>
      </c>
      <c r="AE18" s="37"/>
      <c r="AF18" s="37" t="str">
        <f t="shared" ca="1" si="13"/>
        <v/>
      </c>
      <c r="AG18" s="37"/>
      <c r="AH18" s="37" t="str">
        <f t="shared" ca="1" si="14"/>
        <v/>
      </c>
      <c r="AI18" s="37"/>
      <c r="AJ18" s="37" t="str">
        <f t="shared" ca="1" si="15"/>
        <v/>
      </c>
      <c r="AK18" s="37"/>
      <c r="AL18" s="37" t="str">
        <f t="shared" ca="1" si="16"/>
        <v/>
      </c>
      <c r="AM18" s="37"/>
      <c r="AN18" s="37" t="str">
        <f t="shared" ca="1" si="17"/>
        <v/>
      </c>
      <c r="AO18" s="37"/>
      <c r="AP18" s="37" t="str">
        <f t="shared" ca="1" si="18"/>
        <v/>
      </c>
      <c r="AQ18" s="37"/>
      <c r="AR18" s="37" t="str">
        <f t="shared" ca="1" si="19"/>
        <v/>
      </c>
      <c r="AS18" s="37"/>
      <c r="AT18" s="37" t="str">
        <f t="shared" ca="1" si="20"/>
        <v/>
      </c>
      <c r="AU18" s="37"/>
      <c r="AV18" s="37" t="str">
        <f t="shared" ca="1" si="21"/>
        <v/>
      </c>
      <c r="AW18" s="37"/>
      <c r="AX18" s="37" t="str">
        <f t="shared" ca="1" si="22"/>
        <v/>
      </c>
      <c r="AY18" s="37"/>
      <c r="AZ18" s="37" t="str">
        <f t="shared" ca="1" si="23"/>
        <v/>
      </c>
      <c r="BA18" s="37"/>
      <c r="BB18" s="37" t="str">
        <f t="shared" ca="1" si="24"/>
        <v/>
      </c>
      <c r="BC18" s="37"/>
      <c r="BD18" s="37" t="str">
        <f t="shared" ca="1" si="25"/>
        <v/>
      </c>
      <c r="BE18" s="37"/>
      <c r="BF18" s="37" t="str">
        <f t="shared" ca="1" si="26"/>
        <v/>
      </c>
      <c r="BG18" s="37"/>
    </row>
    <row r="19" spans="1:59" ht="15" customHeight="1" x14ac:dyDescent="0.3">
      <c r="A19" s="29" t="s">
        <v>1</v>
      </c>
      <c r="B19" s="29"/>
      <c r="C19" s="29"/>
      <c r="D19" s="29"/>
      <c r="E19" s="29"/>
      <c r="F19" s="29"/>
      <c r="G19" s="29"/>
      <c r="H19" s="29"/>
      <c r="I19" s="29" t="s">
        <v>6</v>
      </c>
      <c r="J19" s="29"/>
      <c r="K19" s="29"/>
      <c r="L19" s="29"/>
      <c r="M19" s="30"/>
      <c r="N19" s="30"/>
      <c r="O19" s="30"/>
      <c r="P19" s="31" t="s">
        <v>13</v>
      </c>
      <c r="Q19" s="31"/>
      <c r="R19" s="31"/>
      <c r="S19" s="7" t="str">
        <f>HYPERLINK(CONCATENATE("https://simplr.afas.nl/openen-downloadbaar-bestand-prs/conversiebestand-grootboekrekeningen"),"Link")</f>
        <v>Link</v>
      </c>
      <c r="T19" s="5"/>
      <c r="U19" s="31"/>
      <c r="V19" s="31"/>
      <c r="W19" s="31"/>
      <c r="X19" s="31">
        <f ca="1">DATE(YEAR(StartProject),MONTH(StartProject)+1,DAY(StartProject))</f>
        <v>45627</v>
      </c>
      <c r="Y19" s="31"/>
      <c r="Z19" s="31"/>
      <c r="AA19" s="31"/>
      <c r="AB19" s="31"/>
      <c r="AC19" s="31"/>
      <c r="AD19" s="37" t="str">
        <f t="shared" ca="1" si="27"/>
        <v/>
      </c>
      <c r="AE19" s="37"/>
      <c r="AF19" s="37" t="str">
        <f t="shared" ca="1" si="13"/>
        <v>X</v>
      </c>
      <c r="AG19" s="37"/>
      <c r="AH19" s="37" t="str">
        <f t="shared" ca="1" si="14"/>
        <v/>
      </c>
      <c r="AI19" s="37"/>
      <c r="AJ19" s="37" t="str">
        <f t="shared" ca="1" si="15"/>
        <v/>
      </c>
      <c r="AK19" s="37"/>
      <c r="AL19" s="37" t="str">
        <f t="shared" ca="1" si="16"/>
        <v/>
      </c>
      <c r="AM19" s="37"/>
      <c r="AN19" s="37" t="str">
        <f t="shared" ca="1" si="17"/>
        <v/>
      </c>
      <c r="AO19" s="37"/>
      <c r="AP19" s="37" t="str">
        <f t="shared" ca="1" si="18"/>
        <v/>
      </c>
      <c r="AQ19" s="37"/>
      <c r="AR19" s="37" t="str">
        <f t="shared" ca="1" si="19"/>
        <v/>
      </c>
      <c r="AS19" s="37"/>
      <c r="AT19" s="37" t="str">
        <f t="shared" ca="1" si="20"/>
        <v/>
      </c>
      <c r="AU19" s="37"/>
      <c r="AV19" s="37" t="str">
        <f t="shared" ca="1" si="21"/>
        <v/>
      </c>
      <c r="AW19" s="37"/>
      <c r="AX19" s="37" t="str">
        <f t="shared" ca="1" si="22"/>
        <v/>
      </c>
      <c r="AY19" s="37"/>
      <c r="AZ19" s="37" t="str">
        <f t="shared" ca="1" si="23"/>
        <v/>
      </c>
      <c r="BA19" s="37"/>
      <c r="BB19" s="37" t="str">
        <f t="shared" ca="1" si="24"/>
        <v/>
      </c>
      <c r="BC19" s="37"/>
      <c r="BD19" s="37" t="str">
        <f t="shared" ca="1" si="25"/>
        <v/>
      </c>
      <c r="BE19" s="37"/>
      <c r="BF19" s="37" t="str">
        <f t="shared" ca="1" si="26"/>
        <v/>
      </c>
      <c r="BG19" s="37"/>
    </row>
    <row r="20" spans="1:59" ht="15" customHeight="1" x14ac:dyDescent="0.3">
      <c r="A20" s="29" t="s">
        <v>15</v>
      </c>
      <c r="B20" s="29"/>
      <c r="C20" s="29"/>
      <c r="D20" s="29"/>
      <c r="E20" s="29"/>
      <c r="F20" s="29"/>
      <c r="G20" s="29"/>
      <c r="H20" s="29"/>
      <c r="I20" s="29" t="s">
        <v>6</v>
      </c>
      <c r="J20" s="29"/>
      <c r="K20" s="29"/>
      <c r="L20" s="29"/>
      <c r="M20" s="30"/>
      <c r="N20" s="30"/>
      <c r="O20" s="30"/>
      <c r="P20" s="31" t="s">
        <v>13</v>
      </c>
      <c r="Q20" s="31"/>
      <c r="R20" s="31"/>
      <c r="S20" s="7" t="str">
        <f>HYPERLINK(CONCATENATE("https://simplr.afas.nl/openen-downloadbaar-bestand-prs/conversiebestand-dagboeken"),"Link")</f>
        <v>Link</v>
      </c>
      <c r="T20" s="5"/>
      <c r="U20" s="31"/>
      <c r="V20" s="31"/>
      <c r="W20" s="31"/>
      <c r="X20" s="31">
        <f ca="1">DATE(YEAR(StartProject),MONTH(StartProject)+1,DAY(StartProject))</f>
        <v>45627</v>
      </c>
      <c r="Y20" s="31"/>
      <c r="Z20" s="31"/>
      <c r="AA20" s="31"/>
      <c r="AB20" s="31"/>
      <c r="AC20" s="31"/>
      <c r="AD20" s="37" t="str">
        <f t="shared" ca="1" si="27"/>
        <v/>
      </c>
      <c r="AE20" s="37"/>
      <c r="AF20" s="37" t="str">
        <f t="shared" ca="1" si="13"/>
        <v>X</v>
      </c>
      <c r="AG20" s="37"/>
      <c r="AH20" s="37" t="str">
        <f t="shared" ca="1" si="14"/>
        <v/>
      </c>
      <c r="AI20" s="37"/>
      <c r="AJ20" s="37" t="str">
        <f t="shared" ca="1" si="15"/>
        <v/>
      </c>
      <c r="AK20" s="37"/>
      <c r="AL20" s="37" t="str">
        <f t="shared" ca="1" si="16"/>
        <v/>
      </c>
      <c r="AM20" s="37"/>
      <c r="AN20" s="37" t="str">
        <f t="shared" ca="1" si="17"/>
        <v/>
      </c>
      <c r="AO20" s="37"/>
      <c r="AP20" s="37" t="str">
        <f t="shared" ca="1" si="18"/>
        <v/>
      </c>
      <c r="AQ20" s="37"/>
      <c r="AR20" s="37" t="str">
        <f t="shared" ca="1" si="19"/>
        <v/>
      </c>
      <c r="AS20" s="37"/>
      <c r="AT20" s="37" t="str">
        <f t="shared" ca="1" si="20"/>
        <v/>
      </c>
      <c r="AU20" s="37"/>
      <c r="AV20" s="37" t="str">
        <f t="shared" ca="1" si="21"/>
        <v/>
      </c>
      <c r="AW20" s="37"/>
      <c r="AX20" s="37" t="str">
        <f t="shared" ca="1" si="22"/>
        <v/>
      </c>
      <c r="AY20" s="37"/>
      <c r="AZ20" s="37" t="str">
        <f t="shared" ca="1" si="23"/>
        <v/>
      </c>
      <c r="BA20" s="37"/>
      <c r="BB20" s="37" t="str">
        <f t="shared" ca="1" si="24"/>
        <v/>
      </c>
      <c r="BC20" s="37"/>
      <c r="BD20" s="37" t="str">
        <f t="shared" ca="1" si="25"/>
        <v/>
      </c>
      <c r="BE20" s="37"/>
      <c r="BF20" s="37" t="str">
        <f t="shared" ca="1" si="26"/>
        <v/>
      </c>
      <c r="BG20" s="37"/>
    </row>
    <row r="21" spans="1:59" ht="15" customHeight="1" x14ac:dyDescent="0.3">
      <c r="A21" s="29" t="s">
        <v>21</v>
      </c>
      <c r="B21" s="29"/>
      <c r="C21" s="29"/>
      <c r="D21" s="29"/>
      <c r="E21" s="29"/>
      <c r="F21" s="29"/>
      <c r="G21" s="29"/>
      <c r="H21" s="29"/>
      <c r="I21" s="29" t="s">
        <v>6</v>
      </c>
      <c r="J21" s="29"/>
      <c r="K21" s="29"/>
      <c r="L21" s="29"/>
      <c r="M21" s="30"/>
      <c r="N21" s="30"/>
      <c r="O21" s="30"/>
      <c r="P21" s="31" t="s">
        <v>14</v>
      </c>
      <c r="Q21" s="31"/>
      <c r="R21" s="31"/>
      <c r="S21" s="7" t="str">
        <f>HYPERLINK(CONCATENATE("https://simplr.afas.nl/openen-downloadbaar-bestand-prs/conversiebestand-verbijzonderingscodes"),"Link")</f>
        <v>Link</v>
      </c>
      <c r="T21" s="5"/>
      <c r="U21" s="31"/>
      <c r="V21" s="31"/>
      <c r="W21" s="31"/>
      <c r="X21" s="31">
        <f ca="1">DATE(YEAR(StartProject),MONTH(StartProject)+1,DAY(StartProject))</f>
        <v>45627</v>
      </c>
      <c r="Y21" s="31"/>
      <c r="Z21" s="31"/>
      <c r="AA21" s="31"/>
      <c r="AB21" s="31"/>
      <c r="AC21" s="31"/>
      <c r="AD21" s="37" t="str">
        <f t="shared" ca="1" si="27"/>
        <v/>
      </c>
      <c r="AE21" s="37"/>
      <c r="AF21" s="37" t="str">
        <f t="shared" ca="1" si="13"/>
        <v>X</v>
      </c>
      <c r="AG21" s="37"/>
      <c r="AH21" s="37" t="str">
        <f t="shared" ca="1" si="14"/>
        <v/>
      </c>
      <c r="AI21" s="37"/>
      <c r="AJ21" s="37" t="str">
        <f t="shared" ca="1" si="15"/>
        <v/>
      </c>
      <c r="AK21" s="37"/>
      <c r="AL21" s="37" t="str">
        <f t="shared" ca="1" si="16"/>
        <v/>
      </c>
      <c r="AM21" s="37"/>
      <c r="AN21" s="37" t="str">
        <f t="shared" ca="1" si="17"/>
        <v/>
      </c>
      <c r="AO21" s="37"/>
      <c r="AP21" s="37" t="str">
        <f t="shared" ca="1" si="18"/>
        <v/>
      </c>
      <c r="AQ21" s="37"/>
      <c r="AR21" s="37" t="str">
        <f t="shared" ca="1" si="19"/>
        <v/>
      </c>
      <c r="AS21" s="37"/>
      <c r="AT21" s="37" t="str">
        <f t="shared" ca="1" si="20"/>
        <v/>
      </c>
      <c r="AU21" s="37"/>
      <c r="AV21" s="37" t="str">
        <f t="shared" ca="1" si="21"/>
        <v/>
      </c>
      <c r="AW21" s="37"/>
      <c r="AX21" s="37" t="str">
        <f t="shared" ca="1" si="22"/>
        <v/>
      </c>
      <c r="AY21" s="37"/>
      <c r="AZ21" s="37" t="str">
        <f t="shared" ca="1" si="23"/>
        <v/>
      </c>
      <c r="BA21" s="37"/>
      <c r="BB21" s="37" t="str">
        <f t="shared" ca="1" si="24"/>
        <v/>
      </c>
      <c r="BC21" s="37"/>
      <c r="BD21" s="37" t="str">
        <f t="shared" ca="1" si="25"/>
        <v/>
      </c>
      <c r="BE21" s="37"/>
      <c r="BF21" s="37" t="str">
        <f t="shared" ca="1" si="26"/>
        <v/>
      </c>
      <c r="BG21" s="37"/>
    </row>
    <row r="22" spans="1:59" ht="15" customHeight="1" x14ac:dyDescent="0.3">
      <c r="A22" s="29" t="s">
        <v>75</v>
      </c>
      <c r="B22" s="29"/>
      <c r="C22" s="29"/>
      <c r="D22" s="29"/>
      <c r="E22" s="29"/>
      <c r="F22" s="29"/>
      <c r="G22" s="29"/>
      <c r="H22" s="29"/>
      <c r="I22" s="29" t="s">
        <v>6</v>
      </c>
      <c r="J22" s="29"/>
      <c r="K22" s="29"/>
      <c r="L22" s="29"/>
      <c r="M22" s="30"/>
      <c r="N22" s="30"/>
      <c r="O22" s="30"/>
      <c r="P22" s="31" t="s">
        <v>13</v>
      </c>
      <c r="Q22" s="31"/>
      <c r="R22" s="31"/>
      <c r="S22" s="7"/>
      <c r="T22" s="5"/>
      <c r="U22" s="31"/>
      <c r="V22" s="31"/>
      <c r="W22" s="31"/>
      <c r="X22" s="31">
        <f ca="1">DATE(YEAR(StartProject),MONTH(StartProject)+1,DAY(StartProject))</f>
        <v>45627</v>
      </c>
      <c r="Y22" s="31"/>
      <c r="Z22" s="31"/>
      <c r="AA22" s="31"/>
      <c r="AB22" s="31"/>
      <c r="AC22" s="31"/>
      <c r="AD22" s="37" t="str">
        <f t="shared" ca="1" si="27"/>
        <v/>
      </c>
      <c r="AE22" s="37"/>
      <c r="AF22" s="37" t="str">
        <f t="shared" ca="1" si="13"/>
        <v>X</v>
      </c>
      <c r="AG22" s="37"/>
      <c r="AH22" s="37" t="str">
        <f t="shared" ca="1" si="14"/>
        <v/>
      </c>
      <c r="AI22" s="37"/>
      <c r="AJ22" s="37" t="str">
        <f t="shared" ca="1" si="15"/>
        <v/>
      </c>
      <c r="AK22" s="37"/>
      <c r="AL22" s="37" t="str">
        <f t="shared" ca="1" si="16"/>
        <v/>
      </c>
      <c r="AM22" s="37"/>
      <c r="AN22" s="37" t="str">
        <f t="shared" ca="1" si="17"/>
        <v/>
      </c>
      <c r="AO22" s="37"/>
      <c r="AP22" s="37" t="str">
        <f t="shared" ca="1" si="18"/>
        <v/>
      </c>
      <c r="AQ22" s="37"/>
      <c r="AR22" s="37" t="str">
        <f t="shared" ca="1" si="19"/>
        <v/>
      </c>
      <c r="AS22" s="37"/>
      <c r="AT22" s="37" t="str">
        <f t="shared" ca="1" si="20"/>
        <v/>
      </c>
      <c r="AU22" s="37"/>
      <c r="AV22" s="37" t="str">
        <f t="shared" ca="1" si="21"/>
        <v/>
      </c>
      <c r="AW22" s="37"/>
      <c r="AX22" s="37" t="str">
        <f t="shared" ca="1" si="22"/>
        <v/>
      </c>
      <c r="AY22" s="37"/>
      <c r="AZ22" s="37" t="str">
        <f t="shared" ca="1" si="23"/>
        <v/>
      </c>
      <c r="BA22" s="37"/>
      <c r="BB22" s="37" t="str">
        <f t="shared" ca="1" si="24"/>
        <v/>
      </c>
      <c r="BC22" s="37"/>
      <c r="BD22" s="37" t="str">
        <f t="shared" ca="1" si="25"/>
        <v/>
      </c>
      <c r="BE22" s="37"/>
      <c r="BF22" s="37" t="str">
        <f t="shared" ca="1" si="26"/>
        <v/>
      </c>
      <c r="BG22" s="37"/>
    </row>
    <row r="23" spans="1:59" ht="15" customHeight="1" x14ac:dyDescent="0.3">
      <c r="A23" s="29" t="s">
        <v>38</v>
      </c>
      <c r="B23" s="29"/>
      <c r="C23" s="29"/>
      <c r="D23" s="29"/>
      <c r="E23" s="29"/>
      <c r="F23" s="29"/>
      <c r="G23" s="29"/>
      <c r="H23" s="29"/>
      <c r="I23" s="29" t="s">
        <v>6</v>
      </c>
      <c r="J23" s="29"/>
      <c r="K23" s="29"/>
      <c r="L23" s="29"/>
      <c r="M23" s="30"/>
      <c r="N23" s="30"/>
      <c r="O23" s="30"/>
      <c r="P23" s="31" t="s">
        <v>14</v>
      </c>
      <c r="Q23" s="31"/>
      <c r="R23" s="31"/>
      <c r="S23" s="7" t="str">
        <f>HYPERLINK(CONCATENATE("https://simplr.afas.nl/openen-downloadbaar-bestand-prs/conversiebestand-vaste-activagroepen"),"Link")</f>
        <v>Link</v>
      </c>
      <c r="T23" s="5"/>
      <c r="U23" s="31"/>
      <c r="V23" s="31"/>
      <c r="W23" s="31"/>
      <c r="X23" s="31">
        <f ca="1">DATE(YEAR(StartProject),MONTH(StartProject)+1,DAY(StartProject))</f>
        <v>45627</v>
      </c>
      <c r="Y23" s="31"/>
      <c r="Z23" s="31"/>
      <c r="AA23" s="31"/>
      <c r="AB23" s="31"/>
      <c r="AC23" s="31"/>
      <c r="AD23" s="37" t="str">
        <f t="shared" ca="1" si="27"/>
        <v/>
      </c>
      <c r="AE23" s="37"/>
      <c r="AF23" s="37" t="str">
        <f t="shared" ca="1" si="13"/>
        <v>X</v>
      </c>
      <c r="AG23" s="37"/>
      <c r="AH23" s="37" t="str">
        <f t="shared" ca="1" si="14"/>
        <v/>
      </c>
      <c r="AI23" s="37"/>
      <c r="AJ23" s="37" t="str">
        <f t="shared" ca="1" si="15"/>
        <v/>
      </c>
      <c r="AK23" s="37"/>
      <c r="AL23" s="37" t="str">
        <f t="shared" ca="1" si="16"/>
        <v/>
      </c>
      <c r="AM23" s="37"/>
      <c r="AN23" s="37" t="str">
        <f t="shared" ca="1" si="17"/>
        <v/>
      </c>
      <c r="AO23" s="37"/>
      <c r="AP23" s="37" t="str">
        <f t="shared" ca="1" si="18"/>
        <v/>
      </c>
      <c r="AQ23" s="37"/>
      <c r="AR23" s="37" t="str">
        <f t="shared" ca="1" si="19"/>
        <v/>
      </c>
      <c r="AS23" s="37"/>
      <c r="AT23" s="37" t="str">
        <f t="shared" ca="1" si="20"/>
        <v/>
      </c>
      <c r="AU23" s="37"/>
      <c r="AV23" s="37" t="str">
        <f t="shared" ca="1" si="21"/>
        <v/>
      </c>
      <c r="AW23" s="37"/>
      <c r="AX23" s="37" t="str">
        <f t="shared" ca="1" si="22"/>
        <v/>
      </c>
      <c r="AY23" s="37"/>
      <c r="AZ23" s="37" t="str">
        <f t="shared" ca="1" si="23"/>
        <v/>
      </c>
      <c r="BA23" s="37"/>
      <c r="BB23" s="37" t="str">
        <f t="shared" ca="1" si="24"/>
        <v/>
      </c>
      <c r="BC23" s="37"/>
      <c r="BD23" s="37" t="str">
        <f t="shared" ca="1" si="25"/>
        <v/>
      </c>
      <c r="BE23" s="37"/>
      <c r="BF23" s="37" t="str">
        <f t="shared" ca="1" si="26"/>
        <v/>
      </c>
      <c r="BG23" s="37"/>
    </row>
    <row r="24" spans="1:59" ht="15" customHeight="1" x14ac:dyDescent="0.3">
      <c r="A24" s="29" t="s">
        <v>24</v>
      </c>
      <c r="B24" s="29"/>
      <c r="C24" s="29"/>
      <c r="D24" s="29"/>
      <c r="E24" s="29"/>
      <c r="F24" s="29"/>
      <c r="G24" s="29"/>
      <c r="H24" s="29"/>
      <c r="I24" s="29" t="s">
        <v>6</v>
      </c>
      <c r="J24" s="29"/>
      <c r="K24" s="29"/>
      <c r="L24" s="29"/>
      <c r="M24" s="30"/>
      <c r="N24" s="30"/>
      <c r="O24" s="30"/>
      <c r="P24" s="31" t="s">
        <v>14</v>
      </c>
      <c r="Q24" s="31"/>
      <c r="R24" s="31"/>
      <c r="S24" s="7" t="str">
        <f>HYPERLINK(CONCATENATE("https://simplr.afas.nl/openen-downloadbaar-bestand-prs/conversiebestand-procuratieregels"),"Link")</f>
        <v>Link</v>
      </c>
      <c r="T24" s="5"/>
      <c r="U24" s="31"/>
      <c r="V24" s="31"/>
      <c r="W24" s="31"/>
      <c r="X24" s="31">
        <f ca="1">DATE(YEAR(StartProject),MONTH(StartProject)+2,DAY(StartProject))</f>
        <v>45658</v>
      </c>
      <c r="Y24" s="31"/>
      <c r="Z24" s="31"/>
      <c r="AA24" s="31"/>
      <c r="AB24" s="31"/>
      <c r="AC24" s="31"/>
      <c r="AD24" s="37" t="str">
        <f t="shared" ca="1" si="27"/>
        <v/>
      </c>
      <c r="AE24" s="37"/>
      <c r="AF24" s="37" t="str">
        <f t="shared" ca="1" si="13"/>
        <v/>
      </c>
      <c r="AG24" s="37"/>
      <c r="AH24" s="37" t="str">
        <f t="shared" ca="1" si="14"/>
        <v>X</v>
      </c>
      <c r="AI24" s="37"/>
      <c r="AJ24" s="37" t="str">
        <f t="shared" ca="1" si="15"/>
        <v/>
      </c>
      <c r="AK24" s="37"/>
      <c r="AL24" s="37" t="str">
        <f t="shared" ca="1" si="16"/>
        <v/>
      </c>
      <c r="AM24" s="37"/>
      <c r="AN24" s="37" t="str">
        <f t="shared" ca="1" si="17"/>
        <v/>
      </c>
      <c r="AO24" s="37"/>
      <c r="AP24" s="37" t="str">
        <f t="shared" ca="1" si="18"/>
        <v/>
      </c>
      <c r="AQ24" s="37"/>
      <c r="AR24" s="37" t="str">
        <f t="shared" ca="1" si="19"/>
        <v/>
      </c>
      <c r="AS24" s="37"/>
      <c r="AT24" s="37" t="str">
        <f t="shared" ca="1" si="20"/>
        <v/>
      </c>
      <c r="AU24" s="37"/>
      <c r="AV24" s="37" t="str">
        <f t="shared" ca="1" si="21"/>
        <v/>
      </c>
      <c r="AW24" s="37"/>
      <c r="AX24" s="37" t="str">
        <f t="shared" ca="1" si="22"/>
        <v/>
      </c>
      <c r="AY24" s="37"/>
      <c r="AZ24" s="37" t="str">
        <f t="shared" ca="1" si="23"/>
        <v/>
      </c>
      <c r="BA24" s="37"/>
      <c r="BB24" s="37" t="str">
        <f t="shared" ca="1" si="24"/>
        <v/>
      </c>
      <c r="BC24" s="37"/>
      <c r="BD24" s="37" t="str">
        <f t="shared" ca="1" si="25"/>
        <v/>
      </c>
      <c r="BE24" s="37"/>
      <c r="BF24" s="37" t="str">
        <f t="shared" ca="1" si="26"/>
        <v/>
      </c>
      <c r="BG24" s="37"/>
    </row>
    <row r="25" spans="1:59" ht="15" customHeight="1" x14ac:dyDescent="0.3">
      <c r="A25" s="29" t="s">
        <v>40</v>
      </c>
      <c r="B25" s="29"/>
      <c r="C25" s="29"/>
      <c r="D25" s="29"/>
      <c r="E25" s="29"/>
      <c r="F25" s="29"/>
      <c r="G25" s="29"/>
      <c r="H25" s="29"/>
      <c r="I25" s="29" t="s">
        <v>6</v>
      </c>
      <c r="J25" s="29"/>
      <c r="K25" s="29"/>
      <c r="L25" s="29"/>
      <c r="M25" s="30"/>
      <c r="N25" s="30"/>
      <c r="O25" s="30"/>
      <c r="P25" s="31" t="s">
        <v>14</v>
      </c>
      <c r="Q25" s="31"/>
      <c r="R25" s="31"/>
      <c r="S25" s="7" t="str">
        <f>HYPERLINK(CONCATENATE("https://simplr.afas.nl/openen-downloadbaar-bestand-prs/conversiebestand-verkooprelatie-organisatie"),"Link")</f>
        <v>Link</v>
      </c>
      <c r="T25" s="5"/>
      <c r="U25" s="31"/>
      <c r="V25" s="31"/>
      <c r="W25" s="31"/>
      <c r="X25" s="31">
        <f ca="1">DATE(YEAR(StartProject),MONTH(StartProject)+2,DAY(StartProject))</f>
        <v>45658</v>
      </c>
      <c r="Y25" s="31"/>
      <c r="Z25" s="31"/>
      <c r="AA25" s="31">
        <f ca="1">DATE(YEAR(Livegang),MONTH(Livegang)-0,DAY(Livegang)-14)</f>
        <v>45764</v>
      </c>
      <c r="AB25" s="31"/>
      <c r="AC25" s="31"/>
      <c r="AD25" s="37" t="str">
        <f t="shared" ca="1" si="27"/>
        <v/>
      </c>
      <c r="AE25" s="37"/>
      <c r="AF25" s="37" t="str">
        <f t="shared" ca="1" si="13"/>
        <v/>
      </c>
      <c r="AG25" s="37"/>
      <c r="AH25" s="37" t="str">
        <f t="shared" ca="1" si="14"/>
        <v>X</v>
      </c>
      <c r="AI25" s="37"/>
      <c r="AJ25" s="37" t="str">
        <f t="shared" ca="1" si="15"/>
        <v/>
      </c>
      <c r="AK25" s="37"/>
      <c r="AL25" s="37" t="str">
        <f t="shared" ca="1" si="16"/>
        <v/>
      </c>
      <c r="AM25" s="37"/>
      <c r="AN25" s="37" t="str">
        <f t="shared" ca="1" si="17"/>
        <v>X</v>
      </c>
      <c r="AO25" s="37"/>
      <c r="AP25" s="37" t="str">
        <f t="shared" ca="1" si="18"/>
        <v/>
      </c>
      <c r="AQ25" s="37"/>
      <c r="AR25" s="37" t="str">
        <f t="shared" ca="1" si="19"/>
        <v/>
      </c>
      <c r="AS25" s="37"/>
      <c r="AT25" s="37" t="str">
        <f t="shared" ca="1" si="20"/>
        <v/>
      </c>
      <c r="AU25" s="37"/>
      <c r="AV25" s="37" t="str">
        <f t="shared" ca="1" si="21"/>
        <v/>
      </c>
      <c r="AW25" s="37"/>
      <c r="AX25" s="37" t="str">
        <f t="shared" ca="1" si="22"/>
        <v/>
      </c>
      <c r="AY25" s="37"/>
      <c r="AZ25" s="37" t="str">
        <f t="shared" ca="1" si="23"/>
        <v/>
      </c>
      <c r="BA25" s="37"/>
      <c r="BB25" s="37" t="str">
        <f t="shared" ca="1" si="24"/>
        <v/>
      </c>
      <c r="BC25" s="37"/>
      <c r="BD25" s="37" t="str">
        <f t="shared" ca="1" si="25"/>
        <v/>
      </c>
      <c r="BE25" s="37"/>
      <c r="BF25" s="37" t="str">
        <f t="shared" ca="1" si="26"/>
        <v/>
      </c>
      <c r="BG25" s="37"/>
    </row>
    <row r="26" spans="1:59" ht="15" customHeight="1" x14ac:dyDescent="0.3">
      <c r="A26" s="29" t="s">
        <v>41</v>
      </c>
      <c r="B26" s="29"/>
      <c r="C26" s="29"/>
      <c r="D26" s="29"/>
      <c r="E26" s="29"/>
      <c r="F26" s="29"/>
      <c r="G26" s="29"/>
      <c r="H26" s="29"/>
      <c r="I26" s="29" t="s">
        <v>6</v>
      </c>
      <c r="J26" s="29"/>
      <c r="K26" s="29"/>
      <c r="L26" s="29"/>
      <c r="M26" s="30"/>
      <c r="N26" s="30"/>
      <c r="O26" s="30"/>
      <c r="P26" s="31" t="s">
        <v>14</v>
      </c>
      <c r="Q26" s="31"/>
      <c r="R26" s="31"/>
      <c r="S26" s="7" t="str">
        <f>HYPERLINK(CONCATENATE("https://simplr.afas.nl/openen-downloadbaar-bestand-prs/conversiebestand-verkooprelatie-persoon"),"Link")</f>
        <v>Link</v>
      </c>
      <c r="T26" s="5"/>
      <c r="U26" s="31"/>
      <c r="V26" s="31"/>
      <c r="W26" s="31"/>
      <c r="X26" s="31">
        <f ca="1">DATE(YEAR(StartProject),MONTH(StartProject)+2,DAY(StartProject))</f>
        <v>45658</v>
      </c>
      <c r="Y26" s="31"/>
      <c r="Z26" s="31"/>
      <c r="AA26" s="31">
        <f ca="1">DATE(YEAR(Livegang),MONTH(Livegang)-0,DAY(Livegang)-14)</f>
        <v>45764</v>
      </c>
      <c r="AB26" s="31"/>
      <c r="AC26" s="31"/>
      <c r="AD26" s="37" t="str">
        <f t="shared" ca="1" si="27"/>
        <v/>
      </c>
      <c r="AE26" s="37"/>
      <c r="AF26" s="37" t="str">
        <f t="shared" ca="1" si="13"/>
        <v/>
      </c>
      <c r="AG26" s="37"/>
      <c r="AH26" s="37" t="str">
        <f t="shared" ca="1" si="14"/>
        <v>X</v>
      </c>
      <c r="AI26" s="37"/>
      <c r="AJ26" s="37" t="str">
        <f t="shared" ca="1" si="15"/>
        <v/>
      </c>
      <c r="AK26" s="37"/>
      <c r="AL26" s="37" t="str">
        <f t="shared" ca="1" si="16"/>
        <v/>
      </c>
      <c r="AM26" s="37"/>
      <c r="AN26" s="37" t="str">
        <f t="shared" ca="1" si="17"/>
        <v>X</v>
      </c>
      <c r="AO26" s="37"/>
      <c r="AP26" s="37" t="str">
        <f t="shared" ca="1" si="18"/>
        <v/>
      </c>
      <c r="AQ26" s="37"/>
      <c r="AR26" s="37" t="str">
        <f t="shared" ca="1" si="19"/>
        <v/>
      </c>
      <c r="AS26" s="37"/>
      <c r="AT26" s="37" t="str">
        <f t="shared" ca="1" si="20"/>
        <v/>
      </c>
      <c r="AU26" s="37"/>
      <c r="AV26" s="37" t="str">
        <f t="shared" ca="1" si="21"/>
        <v/>
      </c>
      <c r="AW26" s="37"/>
      <c r="AX26" s="37" t="str">
        <f t="shared" ca="1" si="22"/>
        <v/>
      </c>
      <c r="AY26" s="37"/>
      <c r="AZ26" s="37" t="str">
        <f t="shared" ca="1" si="23"/>
        <v/>
      </c>
      <c r="BA26" s="37"/>
      <c r="BB26" s="37" t="str">
        <f t="shared" ca="1" si="24"/>
        <v/>
      </c>
      <c r="BC26" s="37"/>
      <c r="BD26" s="37" t="str">
        <f t="shared" ca="1" si="25"/>
        <v/>
      </c>
      <c r="BE26" s="37"/>
      <c r="BF26" s="37" t="str">
        <f t="shared" ca="1" si="26"/>
        <v/>
      </c>
      <c r="BG26" s="37"/>
    </row>
    <row r="27" spans="1:59" ht="15" customHeight="1" x14ac:dyDescent="0.3">
      <c r="A27" s="29" t="s">
        <v>42</v>
      </c>
      <c r="B27" s="29"/>
      <c r="C27" s="29"/>
      <c r="D27" s="29"/>
      <c r="E27" s="29"/>
      <c r="F27" s="29"/>
      <c r="G27" s="29"/>
      <c r="H27" s="29"/>
      <c r="I27" s="29" t="s">
        <v>6</v>
      </c>
      <c r="J27" s="29"/>
      <c r="K27" s="29"/>
      <c r="L27" s="29"/>
      <c r="M27" s="30"/>
      <c r="N27" s="30"/>
      <c r="O27" s="30"/>
      <c r="P27" s="31" t="s">
        <v>14</v>
      </c>
      <c r="Q27" s="31"/>
      <c r="R27" s="31"/>
      <c r="S27" s="7" t="str">
        <f>HYPERLINK(CONCATENATE("https://simplr.afas.nl/openen-downloadbaar-bestand-prs/conversiebestand-inkooprelatie-organisatie"),"Link")</f>
        <v>Link</v>
      </c>
      <c r="T27" s="5"/>
      <c r="U27" s="31"/>
      <c r="V27" s="31"/>
      <c r="W27" s="31"/>
      <c r="X27" s="31">
        <f ca="1">DATE(YEAR(StartProject),MONTH(StartProject)+2,DAY(StartProject))</f>
        <v>45658</v>
      </c>
      <c r="Y27" s="31"/>
      <c r="Z27" s="31"/>
      <c r="AA27" s="31">
        <f ca="1">DATE(YEAR(Livegang),MONTH(Livegang)-0,DAY(Livegang)-14)</f>
        <v>45764</v>
      </c>
      <c r="AB27" s="31"/>
      <c r="AC27" s="31"/>
      <c r="AD27" s="37" t="str">
        <f t="shared" ca="1" si="27"/>
        <v/>
      </c>
      <c r="AE27" s="37"/>
      <c r="AF27" s="37" t="str">
        <f t="shared" ca="1" si="13"/>
        <v/>
      </c>
      <c r="AG27" s="37"/>
      <c r="AH27" s="37" t="str">
        <f t="shared" ca="1" si="14"/>
        <v>X</v>
      </c>
      <c r="AI27" s="37"/>
      <c r="AJ27" s="37" t="str">
        <f t="shared" ca="1" si="15"/>
        <v/>
      </c>
      <c r="AK27" s="37"/>
      <c r="AL27" s="37" t="str">
        <f t="shared" ca="1" si="16"/>
        <v/>
      </c>
      <c r="AM27" s="37"/>
      <c r="AN27" s="37" t="str">
        <f t="shared" ca="1" si="17"/>
        <v>X</v>
      </c>
      <c r="AO27" s="37"/>
      <c r="AP27" s="37" t="str">
        <f t="shared" ca="1" si="18"/>
        <v/>
      </c>
      <c r="AQ27" s="37"/>
      <c r="AR27" s="37" t="str">
        <f t="shared" ca="1" si="19"/>
        <v/>
      </c>
      <c r="AS27" s="37"/>
      <c r="AT27" s="37" t="str">
        <f t="shared" ca="1" si="20"/>
        <v/>
      </c>
      <c r="AU27" s="37"/>
      <c r="AV27" s="37" t="str">
        <f t="shared" ca="1" si="21"/>
        <v/>
      </c>
      <c r="AW27" s="37"/>
      <c r="AX27" s="37" t="str">
        <f t="shared" ca="1" si="22"/>
        <v/>
      </c>
      <c r="AY27" s="37"/>
      <c r="AZ27" s="37" t="str">
        <f t="shared" ca="1" si="23"/>
        <v/>
      </c>
      <c r="BA27" s="37"/>
      <c r="BB27" s="37" t="str">
        <f t="shared" ca="1" si="24"/>
        <v/>
      </c>
      <c r="BC27" s="37"/>
      <c r="BD27" s="37" t="str">
        <f t="shared" ca="1" si="25"/>
        <v/>
      </c>
      <c r="BE27" s="37"/>
      <c r="BF27" s="37" t="str">
        <f t="shared" ca="1" si="26"/>
        <v/>
      </c>
      <c r="BG27" s="37"/>
    </row>
    <row r="28" spans="1:59" ht="15" customHeight="1" x14ac:dyDescent="0.3">
      <c r="A28" s="29" t="s">
        <v>36</v>
      </c>
      <c r="B28" s="29"/>
      <c r="C28" s="29"/>
      <c r="D28" s="29"/>
      <c r="E28" s="29"/>
      <c r="F28" s="29"/>
      <c r="G28" s="29"/>
      <c r="H28" s="29"/>
      <c r="I28" s="29" t="s">
        <v>6</v>
      </c>
      <c r="J28" s="29"/>
      <c r="K28" s="29"/>
      <c r="L28" s="29"/>
      <c r="M28" s="30"/>
      <c r="N28" s="30"/>
      <c r="O28" s="30"/>
      <c r="P28" s="31" t="s">
        <v>14</v>
      </c>
      <c r="Q28" s="31"/>
      <c r="R28" s="31"/>
      <c r="S28" s="7" t="str">
        <f>HYPERLINK(CONCATENATE("https://simplr.afas.nl/openen-downloadbaar-bestand-prs/conversiebestand-budget-per-jaar"),"Link")</f>
        <v>Link</v>
      </c>
      <c r="T28" s="5"/>
      <c r="U28" s="31"/>
      <c r="V28" s="31"/>
      <c r="W28" s="31"/>
      <c r="X28" s="31">
        <f ca="1">DATE(YEAR(Livegang),MONTH(Livegang)-1,DAY(Livegang))</f>
        <v>45748</v>
      </c>
      <c r="Y28" s="31"/>
      <c r="Z28" s="31"/>
      <c r="AA28" s="31"/>
      <c r="AB28" s="31"/>
      <c r="AC28" s="31"/>
      <c r="AD28" s="37" t="str">
        <f t="shared" ca="1" si="27"/>
        <v/>
      </c>
      <c r="AE28" s="37"/>
      <c r="AF28" s="37" t="str">
        <f t="shared" ref="AF28:AF91" ca="1" si="28">IF(AND(YEAR($U28)=AF$8,MONTH($U28)=AF$9),"P",IF(AND(YEAR($X28)=AF$8,MONTH($X28)=AF$9),"X",IF(AND(YEAR($AA28)=AF$8,MONTH($AA28)=AF$9),"X","")))</f>
        <v/>
      </c>
      <c r="AG28" s="37"/>
      <c r="AH28" s="37" t="str">
        <f t="shared" ref="AH28:AH91" ca="1" si="29">IF(AND(YEAR($U28)=AH$8,MONTH($U28)=AH$9),"P",IF(AND(YEAR($X28)=AH$8,MONTH($X28)=AH$9),"X",IF(AND(YEAR($AA28)=AH$8,MONTH($AA28)=AH$9),"X","")))</f>
        <v/>
      </c>
      <c r="AI28" s="37"/>
      <c r="AJ28" s="37" t="str">
        <f t="shared" ref="AJ28:AJ91" ca="1" si="30">IF(AND(YEAR($U28)=AJ$8,MONTH($U28)=AJ$9),"P",IF(AND(YEAR($X28)=AJ$8,MONTH($X28)=AJ$9),"X",IF(AND(YEAR($AA28)=AJ$8,MONTH($AA28)=AJ$9),"X","")))</f>
        <v/>
      </c>
      <c r="AK28" s="37"/>
      <c r="AL28" s="37" t="str">
        <f t="shared" ref="AL28:AL91" ca="1" si="31">IF(AND(YEAR($U28)=AL$8,MONTH($U28)=AL$9),"P",IF(AND(YEAR($X28)=AL$8,MONTH($X28)=AL$9),"X",IF(AND(YEAR($AA28)=AL$8,MONTH($AA28)=AL$9),"X","")))</f>
        <v/>
      </c>
      <c r="AM28" s="37"/>
      <c r="AN28" s="37" t="str">
        <f t="shared" ref="AN28:AN91" ca="1" si="32">IF(AND(YEAR($U28)=AN$8,MONTH($U28)=AN$9),"P",IF(AND(YEAR($X28)=AN$8,MONTH($X28)=AN$9),"X",IF(AND(YEAR($AA28)=AN$8,MONTH($AA28)=AN$9),"X","")))</f>
        <v>X</v>
      </c>
      <c r="AO28" s="37"/>
      <c r="AP28" s="37" t="str">
        <f t="shared" ref="AP28:AP91" ca="1" si="33">IF(AND(YEAR($U28)=AP$8,MONTH($U28)=AP$9),"P",IF(AND(YEAR($X28)=AP$8,MONTH($X28)=AP$9),"X",IF(AND(YEAR($AA28)=AP$8,MONTH($AA28)=AP$9),"X","")))</f>
        <v/>
      </c>
      <c r="AQ28" s="37"/>
      <c r="AR28" s="37" t="str">
        <f t="shared" ref="AR28:AR91" ca="1" si="34">IF(AND(YEAR($U28)=AR$8,MONTH($U28)=AR$9),"P",IF(AND(YEAR($X28)=AR$8,MONTH($X28)=AR$9),"X",IF(AND(YEAR($AA28)=AR$8,MONTH($AA28)=AR$9),"X","")))</f>
        <v/>
      </c>
      <c r="AS28" s="37"/>
      <c r="AT28" s="37" t="str">
        <f t="shared" ref="AT28:AT91" ca="1" si="35">IF(AND(YEAR($U28)=AT$8,MONTH($U28)=AT$9),"P",IF(AND(YEAR($X28)=AT$8,MONTH($X28)=AT$9),"X",IF(AND(YEAR($AA28)=AT$8,MONTH($AA28)=AT$9),"X","")))</f>
        <v/>
      </c>
      <c r="AU28" s="37"/>
      <c r="AV28" s="37" t="str">
        <f t="shared" ref="AV28:AV91" ca="1" si="36">IF(AND(YEAR($U28)=AV$8,MONTH($U28)=AV$9),"P",IF(AND(YEAR($X28)=AV$8,MONTH($X28)=AV$9),"X",IF(AND(YEAR($AA28)=AV$8,MONTH($AA28)=AV$9),"X","")))</f>
        <v/>
      </c>
      <c r="AW28" s="37"/>
      <c r="AX28" s="37" t="str">
        <f t="shared" ref="AX28:AX91" ca="1" si="37">IF(AND(YEAR($U28)=AX$8,MONTH($U28)=AX$9),"P",IF(AND(YEAR($X28)=AX$8,MONTH($X28)=AX$9),"X",IF(AND(YEAR($AA28)=AX$8,MONTH($AA28)=AX$9),"X","")))</f>
        <v/>
      </c>
      <c r="AY28" s="37"/>
      <c r="AZ28" s="37" t="str">
        <f t="shared" ref="AZ28:AZ91" ca="1" si="38">IF(AND(YEAR($U28)=AZ$8,MONTH($U28)=AZ$9),"P",IF(AND(YEAR($X28)=AZ$8,MONTH($X28)=AZ$9),"X",IF(AND(YEAR($AA28)=AZ$8,MONTH($AA28)=AZ$9),"X","")))</f>
        <v/>
      </c>
      <c r="BA28" s="37"/>
      <c r="BB28" s="37" t="str">
        <f t="shared" ref="BB28:BB91" ca="1" si="39">IF(AND(YEAR($U28)=BB$8,MONTH($U28)=BB$9),"P",IF(AND(YEAR($X28)=BB$8,MONTH($X28)=BB$9),"X",IF(AND(YEAR($AA28)=BB$8,MONTH($AA28)=BB$9),"X","")))</f>
        <v/>
      </c>
      <c r="BC28" s="37"/>
      <c r="BD28" s="37" t="str">
        <f t="shared" ref="BD28:BD91" ca="1" si="40">IF(AND(YEAR($U28)=BD$8,MONTH($U28)=BD$9),"P",IF(AND(YEAR($X28)=BD$8,MONTH($X28)=BD$9),"X",IF(AND(YEAR($AA28)=BD$8,MONTH($AA28)=BD$9),"X","")))</f>
        <v/>
      </c>
      <c r="BE28" s="37"/>
      <c r="BF28" s="37" t="str">
        <f t="shared" ref="BF28:BF91" ca="1" si="41">IF(AND(YEAR($U28)=BF$8,MONTH($U28)=BF$9),"P",IF(AND(YEAR($X28)=BF$8,MONTH($X28)=BF$9),"X",IF(AND(YEAR($AA28)=BF$8,MONTH($AA28)=BF$9),"X","")))</f>
        <v/>
      </c>
      <c r="BG28" s="37"/>
    </row>
    <row r="29" spans="1:59" ht="15" customHeight="1" x14ac:dyDescent="0.3">
      <c r="A29" s="29" t="s">
        <v>37</v>
      </c>
      <c r="B29" s="29"/>
      <c r="C29" s="29"/>
      <c r="D29" s="29"/>
      <c r="E29" s="29"/>
      <c r="F29" s="29"/>
      <c r="G29" s="29"/>
      <c r="H29" s="29"/>
      <c r="I29" s="29" t="s">
        <v>6</v>
      </c>
      <c r="J29" s="29"/>
      <c r="K29" s="29"/>
      <c r="L29" s="29"/>
      <c r="M29" s="30"/>
      <c r="N29" s="30"/>
      <c r="O29" s="30"/>
      <c r="P29" s="31" t="s">
        <v>14</v>
      </c>
      <c r="Q29" s="31"/>
      <c r="R29" s="31"/>
      <c r="S29" s="7" t="str">
        <f>HYPERLINK(CONCATENATE("https://simplr.afas.nl/openen-downloadbaar-bestand-prs/conversiebestand-budget-per-periode"),"Link")</f>
        <v>Link</v>
      </c>
      <c r="T29" s="5"/>
      <c r="U29" s="31"/>
      <c r="V29" s="31"/>
      <c r="W29" s="31"/>
      <c r="X29" s="31">
        <f ca="1">DATE(YEAR(Livegang),MONTH(Livegang)-1,DAY(Livegang))</f>
        <v>45748</v>
      </c>
      <c r="Y29" s="31"/>
      <c r="Z29" s="31"/>
      <c r="AA29" s="31"/>
      <c r="AB29" s="31"/>
      <c r="AC29" s="31"/>
      <c r="AD29" s="37" t="str">
        <f t="shared" ca="1" si="27"/>
        <v/>
      </c>
      <c r="AE29" s="37"/>
      <c r="AF29" s="37" t="str">
        <f t="shared" ca="1" si="28"/>
        <v/>
      </c>
      <c r="AG29" s="37"/>
      <c r="AH29" s="37" t="str">
        <f t="shared" ca="1" si="29"/>
        <v/>
      </c>
      <c r="AI29" s="37"/>
      <c r="AJ29" s="37" t="str">
        <f t="shared" ca="1" si="30"/>
        <v/>
      </c>
      <c r="AK29" s="37"/>
      <c r="AL29" s="37" t="str">
        <f t="shared" ca="1" si="31"/>
        <v/>
      </c>
      <c r="AM29" s="37"/>
      <c r="AN29" s="37" t="str">
        <f t="shared" ca="1" si="32"/>
        <v>X</v>
      </c>
      <c r="AO29" s="37"/>
      <c r="AP29" s="37" t="str">
        <f t="shared" ca="1" si="33"/>
        <v/>
      </c>
      <c r="AQ29" s="37"/>
      <c r="AR29" s="37" t="str">
        <f t="shared" ca="1" si="34"/>
        <v/>
      </c>
      <c r="AS29" s="37"/>
      <c r="AT29" s="37" t="str">
        <f t="shared" ca="1" si="35"/>
        <v/>
      </c>
      <c r="AU29" s="37"/>
      <c r="AV29" s="37" t="str">
        <f t="shared" ca="1" si="36"/>
        <v/>
      </c>
      <c r="AW29" s="37"/>
      <c r="AX29" s="37" t="str">
        <f t="shared" ca="1" si="37"/>
        <v/>
      </c>
      <c r="AY29" s="37"/>
      <c r="AZ29" s="37" t="str">
        <f t="shared" ca="1" si="38"/>
        <v/>
      </c>
      <c r="BA29" s="37"/>
      <c r="BB29" s="37" t="str">
        <f t="shared" ca="1" si="39"/>
        <v/>
      </c>
      <c r="BC29" s="37"/>
      <c r="BD29" s="37" t="str">
        <f t="shared" ca="1" si="40"/>
        <v/>
      </c>
      <c r="BE29" s="37"/>
      <c r="BF29" s="37" t="str">
        <f t="shared" ca="1" si="41"/>
        <v/>
      </c>
      <c r="BG29" s="37"/>
    </row>
    <row r="30" spans="1:59" ht="15" customHeight="1" x14ac:dyDescent="0.3">
      <c r="A30" s="29" t="s">
        <v>33</v>
      </c>
      <c r="B30" s="29"/>
      <c r="C30" s="29"/>
      <c r="D30" s="29"/>
      <c r="E30" s="29"/>
      <c r="F30" s="29"/>
      <c r="G30" s="29"/>
      <c r="H30" s="29"/>
      <c r="I30" s="29" t="s">
        <v>6</v>
      </c>
      <c r="J30" s="29"/>
      <c r="K30" s="29"/>
      <c r="L30" s="29"/>
      <c r="M30" s="30"/>
      <c r="N30" s="30"/>
      <c r="O30" s="30"/>
      <c r="P30" s="31" t="s">
        <v>14</v>
      </c>
      <c r="Q30" s="31"/>
      <c r="R30" s="31"/>
      <c r="S30" s="5" t="str">
        <f>HYPERLINK(CONCATENATE("https://simplr.afas.nl/openen-downloadbaar-bestand-prs/conversiebestand-beginbalans-openstaande-posten-debiteur"),"Link")</f>
        <v>Link</v>
      </c>
      <c r="T30" s="5"/>
      <c r="U30" s="31">
        <f ca="1">DATE(YEAR(Livegang),MONTH(Livegang)-2,DAY(Livegang))</f>
        <v>45717</v>
      </c>
      <c r="V30" s="31"/>
      <c r="W30" s="31"/>
      <c r="X30" s="31">
        <f ca="1">DATE(YEAR(Livegang),MONTH(Livegang)-0,DAY(Livegang))</f>
        <v>45778</v>
      </c>
      <c r="Y30" s="31"/>
      <c r="Z30" s="31"/>
      <c r="AA30" s="31"/>
      <c r="AB30" s="31"/>
      <c r="AC30" s="31"/>
      <c r="AD30" s="37" t="str">
        <f t="shared" ca="1" si="27"/>
        <v/>
      </c>
      <c r="AE30" s="37"/>
      <c r="AF30" s="37" t="str">
        <f t="shared" ca="1" si="28"/>
        <v/>
      </c>
      <c r="AG30" s="37"/>
      <c r="AH30" s="37" t="str">
        <f t="shared" ca="1" si="29"/>
        <v/>
      </c>
      <c r="AI30" s="37"/>
      <c r="AJ30" s="37" t="str">
        <f t="shared" ca="1" si="30"/>
        <v/>
      </c>
      <c r="AK30" s="37"/>
      <c r="AL30" s="37" t="str">
        <f t="shared" ca="1" si="31"/>
        <v>P</v>
      </c>
      <c r="AM30" s="37"/>
      <c r="AN30" s="37" t="str">
        <f t="shared" ca="1" si="32"/>
        <v/>
      </c>
      <c r="AO30" s="37"/>
      <c r="AP30" s="37" t="str">
        <f t="shared" ca="1" si="33"/>
        <v>X</v>
      </c>
      <c r="AQ30" s="37"/>
      <c r="AR30" s="37" t="str">
        <f t="shared" ca="1" si="34"/>
        <v/>
      </c>
      <c r="AS30" s="37"/>
      <c r="AT30" s="37" t="str">
        <f t="shared" ca="1" si="35"/>
        <v/>
      </c>
      <c r="AU30" s="37"/>
      <c r="AV30" s="37" t="str">
        <f t="shared" ca="1" si="36"/>
        <v/>
      </c>
      <c r="AW30" s="37"/>
      <c r="AX30" s="37" t="str">
        <f t="shared" ca="1" si="37"/>
        <v/>
      </c>
      <c r="AY30" s="37"/>
      <c r="AZ30" s="37" t="str">
        <f t="shared" ca="1" si="38"/>
        <v/>
      </c>
      <c r="BA30" s="37"/>
      <c r="BB30" s="37" t="str">
        <f t="shared" ca="1" si="39"/>
        <v/>
      </c>
      <c r="BC30" s="37"/>
      <c r="BD30" s="37" t="str">
        <f t="shared" ca="1" si="40"/>
        <v/>
      </c>
      <c r="BE30" s="37"/>
      <c r="BF30" s="37" t="str">
        <f t="shared" ca="1" si="41"/>
        <v/>
      </c>
      <c r="BG30" s="37"/>
    </row>
    <row r="31" spans="1:59" ht="15" customHeight="1" x14ac:dyDescent="0.3">
      <c r="A31" s="29" t="s">
        <v>34</v>
      </c>
      <c r="B31" s="29"/>
      <c r="C31" s="29"/>
      <c r="D31" s="29"/>
      <c r="E31" s="29"/>
      <c r="F31" s="29"/>
      <c r="G31" s="29"/>
      <c r="H31" s="29"/>
      <c r="I31" s="29" t="s">
        <v>6</v>
      </c>
      <c r="J31" s="29"/>
      <c r="K31" s="29"/>
      <c r="L31" s="29"/>
      <c r="M31" s="30"/>
      <c r="N31" s="30"/>
      <c r="O31" s="30"/>
      <c r="P31" s="31" t="s">
        <v>14</v>
      </c>
      <c r="Q31" s="31"/>
      <c r="R31" s="31"/>
      <c r="S31" s="7" t="str">
        <f>HYPERLINK(CONCATENATE("https://simplr.afas.nl/openen-downloadbaar-bestand-prs/conversiebestand-beginbalans-openstaande-posten-debiteur"),"Link")</f>
        <v>Link</v>
      </c>
      <c r="T31" s="5"/>
      <c r="U31" s="31">
        <f ca="1">DATE(YEAR(Livegang),MONTH(Livegang)-2,DAY(Livegang))</f>
        <v>45717</v>
      </c>
      <c r="V31" s="31"/>
      <c r="W31" s="31"/>
      <c r="X31" s="31">
        <f ca="1">DATE(YEAR(Livegang),MONTH(Livegang)-0,DAY(Livegang))</f>
        <v>45778</v>
      </c>
      <c r="Y31" s="31"/>
      <c r="Z31" s="31"/>
      <c r="AA31" s="31"/>
      <c r="AB31" s="31"/>
      <c r="AC31" s="31"/>
      <c r="AD31" s="37" t="str">
        <f t="shared" ca="1" si="27"/>
        <v/>
      </c>
      <c r="AE31" s="37"/>
      <c r="AF31" s="37" t="str">
        <f t="shared" ca="1" si="28"/>
        <v/>
      </c>
      <c r="AG31" s="37"/>
      <c r="AH31" s="37" t="str">
        <f t="shared" ca="1" si="29"/>
        <v/>
      </c>
      <c r="AI31" s="37"/>
      <c r="AJ31" s="37" t="str">
        <f t="shared" ca="1" si="30"/>
        <v/>
      </c>
      <c r="AK31" s="37"/>
      <c r="AL31" s="37" t="str">
        <f t="shared" ca="1" si="31"/>
        <v>P</v>
      </c>
      <c r="AM31" s="37"/>
      <c r="AN31" s="37" t="str">
        <f t="shared" ca="1" si="32"/>
        <v/>
      </c>
      <c r="AO31" s="37"/>
      <c r="AP31" s="37" t="str">
        <f t="shared" ca="1" si="33"/>
        <v>X</v>
      </c>
      <c r="AQ31" s="37"/>
      <c r="AR31" s="37" t="str">
        <f t="shared" ca="1" si="34"/>
        <v/>
      </c>
      <c r="AS31" s="37"/>
      <c r="AT31" s="37" t="str">
        <f t="shared" ca="1" si="35"/>
        <v/>
      </c>
      <c r="AU31" s="37"/>
      <c r="AV31" s="37" t="str">
        <f t="shared" ca="1" si="36"/>
        <v/>
      </c>
      <c r="AW31" s="37"/>
      <c r="AX31" s="37" t="str">
        <f t="shared" ca="1" si="37"/>
        <v/>
      </c>
      <c r="AY31" s="37"/>
      <c r="AZ31" s="37" t="str">
        <f t="shared" ca="1" si="38"/>
        <v/>
      </c>
      <c r="BA31" s="37"/>
      <c r="BB31" s="37" t="str">
        <f t="shared" ca="1" si="39"/>
        <v/>
      </c>
      <c r="BC31" s="37"/>
      <c r="BD31" s="37" t="str">
        <f t="shared" ca="1" si="40"/>
        <v/>
      </c>
      <c r="BE31" s="37"/>
      <c r="BF31" s="37" t="str">
        <f t="shared" ca="1" si="41"/>
        <v/>
      </c>
      <c r="BG31" s="37"/>
    </row>
    <row r="32" spans="1:59" ht="15" customHeight="1" x14ac:dyDescent="0.3">
      <c r="A32" s="29" t="s">
        <v>35</v>
      </c>
      <c r="B32" s="29"/>
      <c r="C32" s="29"/>
      <c r="D32" s="29"/>
      <c r="E32" s="29"/>
      <c r="F32" s="29"/>
      <c r="G32" s="29"/>
      <c r="H32" s="29"/>
      <c r="I32" s="29" t="s">
        <v>6</v>
      </c>
      <c r="J32" s="29"/>
      <c r="K32" s="29"/>
      <c r="L32" s="29"/>
      <c r="M32" s="30"/>
      <c r="N32" s="30"/>
      <c r="O32" s="30"/>
      <c r="P32" s="31" t="s">
        <v>14</v>
      </c>
      <c r="Q32" s="31"/>
      <c r="R32" s="31"/>
      <c r="S32" s="7" t="str">
        <f>HYPERLINK(CONCATENATE("https://simplr.afas.nl/openen-downloadbaar-bestand-prs/conversiebestand-beginbalans-grootboekrekeningen"),"Link")</f>
        <v>Link</v>
      </c>
      <c r="T32" s="5"/>
      <c r="U32" s="31">
        <f ca="1">DATE(YEAR(Livegang),MONTH(Livegang)-2,DAY(Livegang))</f>
        <v>45717</v>
      </c>
      <c r="V32" s="31"/>
      <c r="W32" s="31"/>
      <c r="X32" s="31">
        <f ca="1">DATE(YEAR(Livegang),MONTH(Livegang)-0,DAY(Livegang))</f>
        <v>45778</v>
      </c>
      <c r="Y32" s="31"/>
      <c r="Z32" s="31"/>
      <c r="AA32" s="31"/>
      <c r="AB32" s="31"/>
      <c r="AC32" s="31"/>
      <c r="AD32" s="37" t="str">
        <f t="shared" ca="1" si="27"/>
        <v/>
      </c>
      <c r="AE32" s="37"/>
      <c r="AF32" s="37" t="str">
        <f t="shared" ca="1" si="28"/>
        <v/>
      </c>
      <c r="AG32" s="37"/>
      <c r="AH32" s="37" t="str">
        <f t="shared" ca="1" si="29"/>
        <v/>
      </c>
      <c r="AI32" s="37"/>
      <c r="AJ32" s="37" t="str">
        <f t="shared" ca="1" si="30"/>
        <v/>
      </c>
      <c r="AK32" s="37"/>
      <c r="AL32" s="37" t="str">
        <f t="shared" ca="1" si="31"/>
        <v>P</v>
      </c>
      <c r="AM32" s="37"/>
      <c r="AN32" s="37" t="str">
        <f t="shared" ca="1" si="32"/>
        <v/>
      </c>
      <c r="AO32" s="37"/>
      <c r="AP32" s="37" t="str">
        <f t="shared" ca="1" si="33"/>
        <v>X</v>
      </c>
      <c r="AQ32" s="37"/>
      <c r="AR32" s="37" t="str">
        <f t="shared" ca="1" si="34"/>
        <v/>
      </c>
      <c r="AS32" s="37"/>
      <c r="AT32" s="37" t="str">
        <f t="shared" ca="1" si="35"/>
        <v/>
      </c>
      <c r="AU32" s="37"/>
      <c r="AV32" s="37" t="str">
        <f t="shared" ca="1" si="36"/>
        <v/>
      </c>
      <c r="AW32" s="37"/>
      <c r="AX32" s="37" t="str">
        <f t="shared" ca="1" si="37"/>
        <v/>
      </c>
      <c r="AY32" s="37"/>
      <c r="AZ32" s="37" t="str">
        <f t="shared" ca="1" si="38"/>
        <v/>
      </c>
      <c r="BA32" s="37"/>
      <c r="BB32" s="37" t="str">
        <f t="shared" ca="1" si="39"/>
        <v/>
      </c>
      <c r="BC32" s="37"/>
      <c r="BD32" s="37" t="str">
        <f t="shared" ca="1" si="40"/>
        <v/>
      </c>
      <c r="BE32" s="37"/>
      <c r="BF32" s="37" t="str">
        <f t="shared" ca="1" si="41"/>
        <v/>
      </c>
      <c r="BG32" s="37"/>
    </row>
    <row r="33" spans="1:59" ht="15" customHeight="1" x14ac:dyDescent="0.3">
      <c r="A33" s="29" t="s">
        <v>39</v>
      </c>
      <c r="B33" s="29"/>
      <c r="C33" s="29"/>
      <c r="D33" s="29"/>
      <c r="E33" s="29"/>
      <c r="F33" s="29"/>
      <c r="G33" s="29"/>
      <c r="H33" s="29"/>
      <c r="I33" s="29" t="s">
        <v>6</v>
      </c>
      <c r="J33" s="29"/>
      <c r="K33" s="29"/>
      <c r="L33" s="29"/>
      <c r="M33" s="30"/>
      <c r="N33" s="30"/>
      <c r="O33" s="30"/>
      <c r="P33" s="31" t="s">
        <v>14</v>
      </c>
      <c r="Q33" s="31"/>
      <c r="R33" s="31"/>
      <c r="S33" s="7" t="str">
        <f>HYPERLINK(CONCATENATE("https://simplr.afas.nl/openen-downloadbaar-bestand-prs/conversiebestand-vaste-activa"),"Link")</f>
        <v>Link</v>
      </c>
      <c r="T33" s="5"/>
      <c r="U33" s="31">
        <f ca="1">DATE(YEAR(Livegang),MONTH(Livegang)-2,DAY(Livegang))</f>
        <v>45717</v>
      </c>
      <c r="V33" s="31"/>
      <c r="W33" s="31"/>
      <c r="X33" s="31">
        <f ca="1">DATE(YEAR(Livegang),MONTH(Livegang)-0,DAY(Livegang))</f>
        <v>45778</v>
      </c>
      <c r="Y33" s="31"/>
      <c r="Z33" s="31"/>
      <c r="AA33" s="31"/>
      <c r="AB33" s="31"/>
      <c r="AC33" s="31"/>
      <c r="AD33" s="37" t="str">
        <f t="shared" ca="1" si="27"/>
        <v/>
      </c>
      <c r="AE33" s="37"/>
      <c r="AF33" s="37" t="str">
        <f t="shared" ca="1" si="28"/>
        <v/>
      </c>
      <c r="AG33" s="37"/>
      <c r="AH33" s="37" t="str">
        <f t="shared" ca="1" si="29"/>
        <v/>
      </c>
      <c r="AI33" s="37"/>
      <c r="AJ33" s="37" t="str">
        <f t="shared" ca="1" si="30"/>
        <v/>
      </c>
      <c r="AK33" s="37"/>
      <c r="AL33" s="37" t="str">
        <f t="shared" ca="1" si="31"/>
        <v>P</v>
      </c>
      <c r="AM33" s="37"/>
      <c r="AN33" s="37" t="str">
        <f t="shared" ca="1" si="32"/>
        <v/>
      </c>
      <c r="AO33" s="37"/>
      <c r="AP33" s="37" t="str">
        <f t="shared" ca="1" si="33"/>
        <v>X</v>
      </c>
      <c r="AQ33" s="37"/>
      <c r="AR33" s="37" t="str">
        <f t="shared" ca="1" si="34"/>
        <v/>
      </c>
      <c r="AS33" s="37"/>
      <c r="AT33" s="37" t="str">
        <f t="shared" ca="1" si="35"/>
        <v/>
      </c>
      <c r="AU33" s="37"/>
      <c r="AV33" s="37" t="str">
        <f t="shared" ca="1" si="36"/>
        <v/>
      </c>
      <c r="AW33" s="37"/>
      <c r="AX33" s="37" t="str">
        <f t="shared" ca="1" si="37"/>
        <v/>
      </c>
      <c r="AY33" s="37"/>
      <c r="AZ33" s="37" t="str">
        <f t="shared" ca="1" si="38"/>
        <v/>
      </c>
      <c r="BA33" s="37"/>
      <c r="BB33" s="37" t="str">
        <f t="shared" ca="1" si="39"/>
        <v/>
      </c>
      <c r="BC33" s="37"/>
      <c r="BD33" s="37" t="str">
        <f t="shared" ca="1" si="40"/>
        <v/>
      </c>
      <c r="BE33" s="37"/>
      <c r="BF33" s="37" t="str">
        <f t="shared" ca="1" si="41"/>
        <v/>
      </c>
      <c r="BG33" s="37"/>
    </row>
    <row r="34" spans="1:59" ht="15" customHeight="1" x14ac:dyDescent="0.3">
      <c r="A34" s="29" t="s">
        <v>22</v>
      </c>
      <c r="B34" s="29"/>
      <c r="C34" s="29"/>
      <c r="D34" s="29"/>
      <c r="E34" s="29"/>
      <c r="F34" s="29"/>
      <c r="G34" s="29"/>
      <c r="H34" s="29"/>
      <c r="I34" s="29" t="s">
        <v>11</v>
      </c>
      <c r="J34" s="29"/>
      <c r="K34" s="29"/>
      <c r="L34" s="29"/>
      <c r="M34" s="30"/>
      <c r="N34" s="30"/>
      <c r="O34" s="30"/>
      <c r="P34" s="31" t="s">
        <v>14</v>
      </c>
      <c r="Q34" s="31"/>
      <c r="R34" s="31"/>
      <c r="S34" s="7" t="str">
        <f>HYPERLINK(CONCATENATE("https://simplr.afas.nl/openen-downloadbaar-bestand-prs/conversiebestand-artikelgroepen"),"Link")</f>
        <v>Link</v>
      </c>
      <c r="T34" s="5"/>
      <c r="U34" s="31"/>
      <c r="V34" s="31"/>
      <c r="W34" s="31"/>
      <c r="X34" s="31">
        <f ca="1">DATE(YEAR(StartProject),MONTH(StartProject)+1,DAY(StartProject))</f>
        <v>45627</v>
      </c>
      <c r="Y34" s="31"/>
      <c r="Z34" s="31"/>
      <c r="AA34" s="31"/>
      <c r="AB34" s="31"/>
      <c r="AC34" s="31"/>
      <c r="AD34" s="37" t="str">
        <f t="shared" ca="1" si="27"/>
        <v/>
      </c>
      <c r="AE34" s="37"/>
      <c r="AF34" s="37" t="str">
        <f t="shared" ca="1" si="28"/>
        <v>X</v>
      </c>
      <c r="AG34" s="37"/>
      <c r="AH34" s="37" t="str">
        <f t="shared" ca="1" si="29"/>
        <v/>
      </c>
      <c r="AI34" s="37"/>
      <c r="AJ34" s="37" t="str">
        <f t="shared" ca="1" si="30"/>
        <v/>
      </c>
      <c r="AK34" s="37"/>
      <c r="AL34" s="37" t="str">
        <f t="shared" ca="1" si="31"/>
        <v/>
      </c>
      <c r="AM34" s="37"/>
      <c r="AN34" s="37" t="str">
        <f t="shared" ca="1" si="32"/>
        <v/>
      </c>
      <c r="AO34" s="37"/>
      <c r="AP34" s="37" t="str">
        <f t="shared" ca="1" si="33"/>
        <v/>
      </c>
      <c r="AQ34" s="37"/>
      <c r="AR34" s="37" t="str">
        <f t="shared" ca="1" si="34"/>
        <v/>
      </c>
      <c r="AS34" s="37"/>
      <c r="AT34" s="37" t="str">
        <f t="shared" ca="1" si="35"/>
        <v/>
      </c>
      <c r="AU34" s="37"/>
      <c r="AV34" s="37" t="str">
        <f t="shared" ca="1" si="36"/>
        <v/>
      </c>
      <c r="AW34" s="37"/>
      <c r="AX34" s="37" t="str">
        <f t="shared" ca="1" si="37"/>
        <v/>
      </c>
      <c r="AY34" s="37"/>
      <c r="AZ34" s="37" t="str">
        <f t="shared" ca="1" si="38"/>
        <v/>
      </c>
      <c r="BA34" s="37"/>
      <c r="BB34" s="37" t="str">
        <f t="shared" ca="1" si="39"/>
        <v/>
      </c>
      <c r="BC34" s="37"/>
      <c r="BD34" s="37" t="str">
        <f t="shared" ca="1" si="40"/>
        <v/>
      </c>
      <c r="BE34" s="37"/>
      <c r="BF34" s="37" t="str">
        <f t="shared" ca="1" si="41"/>
        <v/>
      </c>
      <c r="BG34" s="37"/>
    </row>
    <row r="35" spans="1:59" ht="15" customHeight="1" x14ac:dyDescent="0.3">
      <c r="A35" s="29" t="s">
        <v>48</v>
      </c>
      <c r="B35" s="29"/>
      <c r="C35" s="29"/>
      <c r="D35" s="29"/>
      <c r="E35" s="29"/>
      <c r="F35" s="29"/>
      <c r="G35" s="29"/>
      <c r="H35" s="29"/>
      <c r="I35" s="29" t="s">
        <v>11</v>
      </c>
      <c r="J35" s="29"/>
      <c r="K35" s="29"/>
      <c r="L35" s="29"/>
      <c r="M35" s="30"/>
      <c r="N35" s="30"/>
      <c r="O35" s="30"/>
      <c r="P35" s="31" t="s">
        <v>14</v>
      </c>
      <c r="Q35" s="31"/>
      <c r="R35" s="31"/>
      <c r="S35" s="7" t="str">
        <f>HYPERLINK(CONCATENATE("https://simplr.afas.nl/openen-downloadbaar-bestand-prs/conversiebestand-integratiegroepen"),"Link")</f>
        <v>Link</v>
      </c>
      <c r="T35" s="5"/>
      <c r="U35" s="31"/>
      <c r="V35" s="31"/>
      <c r="W35" s="31"/>
      <c r="X35" s="31">
        <f ca="1">DATE(YEAR(StartProject),MONTH(StartProject)+1,DAY(StartProject))</f>
        <v>45627</v>
      </c>
      <c r="Y35" s="31"/>
      <c r="Z35" s="31"/>
      <c r="AA35" s="31"/>
      <c r="AB35" s="31"/>
      <c r="AC35" s="31"/>
      <c r="AD35" s="37" t="str">
        <f t="shared" ca="1" si="27"/>
        <v/>
      </c>
      <c r="AE35" s="37"/>
      <c r="AF35" s="37" t="str">
        <f t="shared" ca="1" si="28"/>
        <v>X</v>
      </c>
      <c r="AG35" s="37"/>
      <c r="AH35" s="37" t="str">
        <f t="shared" ca="1" si="29"/>
        <v/>
      </c>
      <c r="AI35" s="37"/>
      <c r="AJ35" s="37" t="str">
        <f t="shared" ca="1" si="30"/>
        <v/>
      </c>
      <c r="AK35" s="37"/>
      <c r="AL35" s="37" t="str">
        <f t="shared" ca="1" si="31"/>
        <v/>
      </c>
      <c r="AM35" s="37"/>
      <c r="AN35" s="37" t="str">
        <f t="shared" ca="1" si="32"/>
        <v/>
      </c>
      <c r="AO35" s="37"/>
      <c r="AP35" s="37" t="str">
        <f t="shared" ca="1" si="33"/>
        <v/>
      </c>
      <c r="AQ35" s="37"/>
      <c r="AR35" s="37" t="str">
        <f t="shared" ca="1" si="34"/>
        <v/>
      </c>
      <c r="AS35" s="37"/>
      <c r="AT35" s="37" t="str">
        <f t="shared" ca="1" si="35"/>
        <v/>
      </c>
      <c r="AU35" s="37"/>
      <c r="AV35" s="37" t="str">
        <f t="shared" ca="1" si="36"/>
        <v/>
      </c>
      <c r="AW35" s="37"/>
      <c r="AX35" s="37" t="str">
        <f t="shared" ca="1" si="37"/>
        <v/>
      </c>
      <c r="AY35" s="37"/>
      <c r="AZ35" s="37" t="str">
        <f t="shared" ca="1" si="38"/>
        <v/>
      </c>
      <c r="BA35" s="37"/>
      <c r="BB35" s="37" t="str">
        <f t="shared" ca="1" si="39"/>
        <v/>
      </c>
      <c r="BC35" s="37"/>
      <c r="BD35" s="37" t="str">
        <f t="shared" ca="1" si="40"/>
        <v/>
      </c>
      <c r="BE35" s="37"/>
      <c r="BF35" s="37" t="str">
        <f t="shared" ca="1" si="41"/>
        <v/>
      </c>
      <c r="BG35" s="37"/>
    </row>
    <row r="36" spans="1:59" ht="15" customHeight="1" x14ac:dyDescent="0.3">
      <c r="A36" s="29" t="s">
        <v>18</v>
      </c>
      <c r="B36" s="29"/>
      <c r="C36" s="29"/>
      <c r="D36" s="29"/>
      <c r="E36" s="29"/>
      <c r="F36" s="29"/>
      <c r="G36" s="29"/>
      <c r="H36" s="29"/>
      <c r="I36" s="29" t="s">
        <v>11</v>
      </c>
      <c r="J36" s="29"/>
      <c r="K36" s="29"/>
      <c r="L36" s="29"/>
      <c r="M36" s="30"/>
      <c r="N36" s="30"/>
      <c r="O36" s="30"/>
      <c r="P36" s="31" t="s">
        <v>14</v>
      </c>
      <c r="Q36" s="31"/>
      <c r="R36" s="31"/>
      <c r="S36" s="7" t="str">
        <f>HYPERLINK(CONCATENATE("https://simplr.afas.nl/openen-downloadbaar-bestand-prs/conversiebestanden-artikelen"),"Link")</f>
        <v>Link</v>
      </c>
      <c r="T36" s="5"/>
      <c r="U36" s="31"/>
      <c r="V36" s="31"/>
      <c r="W36" s="31"/>
      <c r="X36" s="31">
        <f t="shared" ref="X36:X45" ca="1" si="42">DATE(YEAR(StartProject),MONTH(StartProject)+2,DAY(StartProject))</f>
        <v>45658</v>
      </c>
      <c r="Y36" s="31"/>
      <c r="Z36" s="31"/>
      <c r="AA36" s="31">
        <f ca="1">DATE(YEAR(Livegang),MONTH(Livegang)-0,DAY(Livegang)-14)</f>
        <v>45764</v>
      </c>
      <c r="AB36" s="31"/>
      <c r="AC36" s="31"/>
      <c r="AD36" s="37" t="str">
        <f t="shared" ca="1" si="27"/>
        <v/>
      </c>
      <c r="AE36" s="37"/>
      <c r="AF36" s="37" t="str">
        <f t="shared" ca="1" si="28"/>
        <v/>
      </c>
      <c r="AG36" s="37"/>
      <c r="AH36" s="37" t="str">
        <f t="shared" ca="1" si="29"/>
        <v>X</v>
      </c>
      <c r="AI36" s="37"/>
      <c r="AJ36" s="37" t="str">
        <f t="shared" ca="1" si="30"/>
        <v/>
      </c>
      <c r="AK36" s="37"/>
      <c r="AL36" s="37" t="str">
        <f t="shared" ca="1" si="31"/>
        <v/>
      </c>
      <c r="AM36" s="37"/>
      <c r="AN36" s="37" t="str">
        <f t="shared" ca="1" si="32"/>
        <v>X</v>
      </c>
      <c r="AO36" s="37"/>
      <c r="AP36" s="37" t="str">
        <f t="shared" ca="1" si="33"/>
        <v/>
      </c>
      <c r="AQ36" s="37"/>
      <c r="AR36" s="37" t="str">
        <f t="shared" ca="1" si="34"/>
        <v/>
      </c>
      <c r="AS36" s="37"/>
      <c r="AT36" s="37" t="str">
        <f t="shared" ca="1" si="35"/>
        <v/>
      </c>
      <c r="AU36" s="37"/>
      <c r="AV36" s="37" t="str">
        <f t="shared" ca="1" si="36"/>
        <v/>
      </c>
      <c r="AW36" s="37"/>
      <c r="AX36" s="37" t="str">
        <f t="shared" ca="1" si="37"/>
        <v/>
      </c>
      <c r="AY36" s="37"/>
      <c r="AZ36" s="37" t="str">
        <f t="shared" ca="1" si="38"/>
        <v/>
      </c>
      <c r="BA36" s="37"/>
      <c r="BB36" s="37" t="str">
        <f t="shared" ca="1" si="39"/>
        <v/>
      </c>
      <c r="BC36" s="37"/>
      <c r="BD36" s="37" t="str">
        <f t="shared" ca="1" si="40"/>
        <v/>
      </c>
      <c r="BE36" s="37"/>
      <c r="BF36" s="37" t="str">
        <f t="shared" ca="1" si="41"/>
        <v/>
      </c>
      <c r="BG36" s="37"/>
    </row>
    <row r="37" spans="1:59" ht="15" customHeight="1" x14ac:dyDescent="0.3">
      <c r="A37" s="29" t="s">
        <v>47</v>
      </c>
      <c r="B37" s="29"/>
      <c r="C37" s="29"/>
      <c r="D37" s="29"/>
      <c r="E37" s="29"/>
      <c r="F37" s="29"/>
      <c r="G37" s="29"/>
      <c r="H37" s="29"/>
      <c r="I37" s="29" t="s">
        <v>11</v>
      </c>
      <c r="J37" s="29"/>
      <c r="K37" s="29"/>
      <c r="L37" s="29"/>
      <c r="M37" s="30"/>
      <c r="N37" s="30"/>
      <c r="O37" s="30"/>
      <c r="P37" s="31" t="s">
        <v>14</v>
      </c>
      <c r="Q37" s="31"/>
      <c r="R37" s="31"/>
      <c r="S37" s="7" t="str">
        <f>HYPERLINK(CONCATENATE("https://simplr.afas.nl/openen-downloadbaar-bestand-prs/conversiebestand-kostensoorten"),"Link")</f>
        <v>Link</v>
      </c>
      <c r="T37" s="5"/>
      <c r="U37" s="31"/>
      <c r="V37" s="31"/>
      <c r="W37" s="31"/>
      <c r="X37" s="31">
        <f t="shared" ca="1" si="42"/>
        <v>45658</v>
      </c>
      <c r="Y37" s="31"/>
      <c r="Z37" s="31"/>
      <c r="AA37" s="31">
        <f ca="1">DATE(YEAR(Livegang),MONTH(Livegang)-0,DAY(Livegang)-14)</f>
        <v>45764</v>
      </c>
      <c r="AB37" s="31"/>
      <c r="AC37" s="31"/>
      <c r="AD37" s="37" t="str">
        <f t="shared" ca="1" si="27"/>
        <v/>
      </c>
      <c r="AE37" s="37"/>
      <c r="AF37" s="37" t="str">
        <f t="shared" ca="1" si="28"/>
        <v/>
      </c>
      <c r="AG37" s="37"/>
      <c r="AH37" s="37" t="str">
        <f t="shared" ca="1" si="29"/>
        <v>X</v>
      </c>
      <c r="AI37" s="37"/>
      <c r="AJ37" s="37" t="str">
        <f t="shared" ca="1" si="30"/>
        <v/>
      </c>
      <c r="AK37" s="37"/>
      <c r="AL37" s="37" t="str">
        <f t="shared" ca="1" si="31"/>
        <v/>
      </c>
      <c r="AM37" s="37"/>
      <c r="AN37" s="37" t="str">
        <f t="shared" ca="1" si="32"/>
        <v>X</v>
      </c>
      <c r="AO37" s="37"/>
      <c r="AP37" s="37" t="str">
        <f t="shared" ca="1" si="33"/>
        <v/>
      </c>
      <c r="AQ37" s="37"/>
      <c r="AR37" s="37" t="str">
        <f t="shared" ca="1" si="34"/>
        <v/>
      </c>
      <c r="AS37" s="37"/>
      <c r="AT37" s="37" t="str">
        <f t="shared" ca="1" si="35"/>
        <v/>
      </c>
      <c r="AU37" s="37"/>
      <c r="AV37" s="37" t="str">
        <f t="shared" ca="1" si="36"/>
        <v/>
      </c>
      <c r="AW37" s="37"/>
      <c r="AX37" s="37" t="str">
        <f t="shared" ca="1" si="37"/>
        <v/>
      </c>
      <c r="AY37" s="37"/>
      <c r="AZ37" s="37" t="str">
        <f t="shared" ca="1" si="38"/>
        <v/>
      </c>
      <c r="BA37" s="37"/>
      <c r="BB37" s="37" t="str">
        <f t="shared" ca="1" si="39"/>
        <v/>
      </c>
      <c r="BC37" s="37"/>
      <c r="BD37" s="37" t="str">
        <f t="shared" ca="1" si="40"/>
        <v/>
      </c>
      <c r="BE37" s="37"/>
      <c r="BF37" s="37" t="str">
        <f t="shared" ca="1" si="41"/>
        <v/>
      </c>
      <c r="BG37" s="37"/>
    </row>
    <row r="38" spans="1:59" ht="15" customHeight="1" x14ac:dyDescent="0.3">
      <c r="A38" s="29" t="s">
        <v>50</v>
      </c>
      <c r="B38" s="29"/>
      <c r="C38" s="29"/>
      <c r="D38" s="29"/>
      <c r="E38" s="29"/>
      <c r="F38" s="29"/>
      <c r="G38" s="29"/>
      <c r="H38" s="29"/>
      <c r="I38" s="29" t="s">
        <v>11</v>
      </c>
      <c r="J38" s="29"/>
      <c r="K38" s="29"/>
      <c r="L38" s="29"/>
      <c r="M38" s="30"/>
      <c r="N38" s="30"/>
      <c r="O38" s="30"/>
      <c r="P38" s="31" t="s">
        <v>14</v>
      </c>
      <c r="Q38" s="31"/>
      <c r="R38" s="31"/>
      <c r="S38" s="7" t="str">
        <f>HYPERLINK(CONCATENATE("https://simplr.afas.nl/openen-downloadbaar-bestand-prs/conversiebestand-samenstelling-explosie"),"Link")</f>
        <v>Link</v>
      </c>
      <c r="T38" s="5"/>
      <c r="U38" s="31"/>
      <c r="V38" s="31"/>
      <c r="W38" s="31"/>
      <c r="X38" s="31">
        <f t="shared" ca="1" si="42"/>
        <v>45658</v>
      </c>
      <c r="Y38" s="31"/>
      <c r="Z38" s="31"/>
      <c r="AA38" s="31">
        <f ca="1">DATE(YEAR(Livegang),MONTH(Livegang)-0,DAY(Livegang)-14)</f>
        <v>45764</v>
      </c>
      <c r="AB38" s="31"/>
      <c r="AC38" s="31"/>
      <c r="AD38" s="37" t="str">
        <f t="shared" ca="1" si="27"/>
        <v/>
      </c>
      <c r="AE38" s="37"/>
      <c r="AF38" s="37" t="str">
        <f t="shared" ca="1" si="28"/>
        <v/>
      </c>
      <c r="AG38" s="37"/>
      <c r="AH38" s="37" t="str">
        <f t="shared" ca="1" si="29"/>
        <v>X</v>
      </c>
      <c r="AI38" s="37"/>
      <c r="AJ38" s="37" t="str">
        <f t="shared" ca="1" si="30"/>
        <v/>
      </c>
      <c r="AK38" s="37"/>
      <c r="AL38" s="37" t="str">
        <f t="shared" ca="1" si="31"/>
        <v/>
      </c>
      <c r="AM38" s="37"/>
      <c r="AN38" s="37" t="str">
        <f t="shared" ca="1" si="32"/>
        <v>X</v>
      </c>
      <c r="AO38" s="37"/>
      <c r="AP38" s="37" t="str">
        <f t="shared" ca="1" si="33"/>
        <v/>
      </c>
      <c r="AQ38" s="37"/>
      <c r="AR38" s="37" t="str">
        <f t="shared" ca="1" si="34"/>
        <v/>
      </c>
      <c r="AS38" s="37"/>
      <c r="AT38" s="37" t="str">
        <f t="shared" ca="1" si="35"/>
        <v/>
      </c>
      <c r="AU38" s="37"/>
      <c r="AV38" s="37" t="str">
        <f t="shared" ca="1" si="36"/>
        <v/>
      </c>
      <c r="AW38" s="37"/>
      <c r="AX38" s="37" t="str">
        <f t="shared" ca="1" si="37"/>
        <v/>
      </c>
      <c r="AY38" s="37"/>
      <c r="AZ38" s="37" t="str">
        <f t="shared" ca="1" si="38"/>
        <v/>
      </c>
      <c r="BA38" s="37"/>
      <c r="BB38" s="37" t="str">
        <f t="shared" ca="1" si="39"/>
        <v/>
      </c>
      <c r="BC38" s="37"/>
      <c r="BD38" s="37" t="str">
        <f t="shared" ca="1" si="40"/>
        <v/>
      </c>
      <c r="BE38" s="37"/>
      <c r="BF38" s="37" t="str">
        <f t="shared" ca="1" si="41"/>
        <v/>
      </c>
      <c r="BG38" s="37"/>
    </row>
    <row r="39" spans="1:59" ht="15" customHeight="1" x14ac:dyDescent="0.3">
      <c r="A39" s="29" t="s">
        <v>51</v>
      </c>
      <c r="B39" s="29"/>
      <c r="C39" s="29"/>
      <c r="D39" s="29"/>
      <c r="E39" s="29"/>
      <c r="F39" s="29"/>
      <c r="G39" s="29"/>
      <c r="H39" s="29"/>
      <c r="I39" s="29" t="s">
        <v>11</v>
      </c>
      <c r="J39" s="29"/>
      <c r="K39" s="29"/>
      <c r="L39" s="29"/>
      <c r="M39" s="30"/>
      <c r="N39" s="30"/>
      <c r="O39" s="30"/>
      <c r="P39" s="31" t="s">
        <v>14</v>
      </c>
      <c r="Q39" s="31"/>
      <c r="R39" s="31"/>
      <c r="S39" s="7" t="str">
        <f>HYPERLINK(CONCATENATE("https://simplr.afas.nl/openen-downloadbaar-bestand-prs/conversiebestand-samenstelling-maakartikel"),"Link")</f>
        <v>Link</v>
      </c>
      <c r="T39" s="5"/>
      <c r="U39" s="31"/>
      <c r="V39" s="31"/>
      <c r="W39" s="31"/>
      <c r="X39" s="31">
        <f t="shared" ca="1" si="42"/>
        <v>45658</v>
      </c>
      <c r="Y39" s="31"/>
      <c r="Z39" s="31"/>
      <c r="AA39" s="31">
        <f ca="1">DATE(YEAR(Livegang),MONTH(Livegang)-0,DAY(Livegang)-14)</f>
        <v>45764</v>
      </c>
      <c r="AB39" s="31"/>
      <c r="AC39" s="31"/>
      <c r="AD39" s="37" t="str">
        <f t="shared" ca="1" si="27"/>
        <v/>
      </c>
      <c r="AE39" s="37"/>
      <c r="AF39" s="37" t="str">
        <f t="shared" ca="1" si="28"/>
        <v/>
      </c>
      <c r="AG39" s="37"/>
      <c r="AH39" s="37" t="str">
        <f t="shared" ca="1" si="29"/>
        <v>X</v>
      </c>
      <c r="AI39" s="37"/>
      <c r="AJ39" s="37" t="str">
        <f t="shared" ca="1" si="30"/>
        <v/>
      </c>
      <c r="AK39" s="37"/>
      <c r="AL39" s="37" t="str">
        <f t="shared" ca="1" si="31"/>
        <v/>
      </c>
      <c r="AM39" s="37"/>
      <c r="AN39" s="37" t="str">
        <f t="shared" ca="1" si="32"/>
        <v>X</v>
      </c>
      <c r="AO39" s="37"/>
      <c r="AP39" s="37" t="str">
        <f t="shared" ca="1" si="33"/>
        <v/>
      </c>
      <c r="AQ39" s="37"/>
      <c r="AR39" s="37" t="str">
        <f t="shared" ca="1" si="34"/>
        <v/>
      </c>
      <c r="AS39" s="37"/>
      <c r="AT39" s="37" t="str">
        <f t="shared" ca="1" si="35"/>
        <v/>
      </c>
      <c r="AU39" s="37"/>
      <c r="AV39" s="37" t="str">
        <f t="shared" ca="1" si="36"/>
        <v/>
      </c>
      <c r="AW39" s="37"/>
      <c r="AX39" s="37" t="str">
        <f t="shared" ca="1" si="37"/>
        <v/>
      </c>
      <c r="AY39" s="37"/>
      <c r="AZ39" s="37" t="str">
        <f t="shared" ca="1" si="38"/>
        <v/>
      </c>
      <c r="BA39" s="37"/>
      <c r="BB39" s="37" t="str">
        <f t="shared" ca="1" si="39"/>
        <v/>
      </c>
      <c r="BC39" s="37"/>
      <c r="BD39" s="37" t="str">
        <f t="shared" ca="1" si="40"/>
        <v/>
      </c>
      <c r="BE39" s="37"/>
      <c r="BF39" s="37" t="str">
        <f t="shared" ca="1" si="41"/>
        <v/>
      </c>
      <c r="BG39" s="37"/>
    </row>
    <row r="40" spans="1:59" ht="15" customHeight="1" x14ac:dyDescent="0.3">
      <c r="A40" s="29" t="s">
        <v>53</v>
      </c>
      <c r="B40" s="29"/>
      <c r="C40" s="29"/>
      <c r="D40" s="29"/>
      <c r="E40" s="29"/>
      <c r="F40" s="29"/>
      <c r="G40" s="29"/>
      <c r="H40" s="29"/>
      <c r="I40" s="29" t="s">
        <v>11</v>
      </c>
      <c r="J40" s="29"/>
      <c r="K40" s="29"/>
      <c r="L40" s="29"/>
      <c r="M40" s="30"/>
      <c r="N40" s="30"/>
      <c r="O40" s="30"/>
      <c r="P40" s="31" t="s">
        <v>14</v>
      </c>
      <c r="Q40" s="31"/>
      <c r="R40" s="31"/>
      <c r="S40" s="7" t="str">
        <f>HYPERLINK(CONCATENATE("https://simplr.afas.nl/openen-downloadbaar-bestand-prs/conversiebestand-werksoorten"),"Link")</f>
        <v>Link</v>
      </c>
      <c r="T40" s="5"/>
      <c r="U40" s="31"/>
      <c r="V40" s="31"/>
      <c r="W40" s="31"/>
      <c r="X40" s="31">
        <f t="shared" ca="1" si="42"/>
        <v>45658</v>
      </c>
      <c r="Y40" s="31"/>
      <c r="Z40" s="31"/>
      <c r="AA40" s="31"/>
      <c r="AB40" s="31"/>
      <c r="AC40" s="31"/>
      <c r="AD40" s="37" t="str">
        <f t="shared" ca="1" si="27"/>
        <v/>
      </c>
      <c r="AE40" s="37"/>
      <c r="AF40" s="37" t="str">
        <f t="shared" ca="1" si="28"/>
        <v/>
      </c>
      <c r="AG40" s="37"/>
      <c r="AH40" s="37" t="str">
        <f t="shared" ca="1" si="29"/>
        <v>X</v>
      </c>
      <c r="AI40" s="37"/>
      <c r="AJ40" s="37" t="str">
        <f t="shared" ca="1" si="30"/>
        <v/>
      </c>
      <c r="AK40" s="37"/>
      <c r="AL40" s="37" t="str">
        <f t="shared" ca="1" si="31"/>
        <v/>
      </c>
      <c r="AM40" s="37"/>
      <c r="AN40" s="37" t="str">
        <f t="shared" ca="1" si="32"/>
        <v/>
      </c>
      <c r="AO40" s="37"/>
      <c r="AP40" s="37" t="str">
        <f t="shared" ca="1" si="33"/>
        <v/>
      </c>
      <c r="AQ40" s="37"/>
      <c r="AR40" s="37" t="str">
        <f t="shared" ca="1" si="34"/>
        <v/>
      </c>
      <c r="AS40" s="37"/>
      <c r="AT40" s="37" t="str">
        <f t="shared" ca="1" si="35"/>
        <v/>
      </c>
      <c r="AU40" s="37"/>
      <c r="AV40" s="37" t="str">
        <f t="shared" ca="1" si="36"/>
        <v/>
      </c>
      <c r="AW40" s="37"/>
      <c r="AX40" s="37" t="str">
        <f t="shared" ca="1" si="37"/>
        <v/>
      </c>
      <c r="AY40" s="37"/>
      <c r="AZ40" s="37" t="str">
        <f t="shared" ca="1" si="38"/>
        <v/>
      </c>
      <c r="BA40" s="37"/>
      <c r="BB40" s="37" t="str">
        <f t="shared" ca="1" si="39"/>
        <v/>
      </c>
      <c r="BC40" s="37"/>
      <c r="BD40" s="37" t="str">
        <f t="shared" ca="1" si="40"/>
        <v/>
      </c>
      <c r="BE40" s="37"/>
      <c r="BF40" s="37" t="str">
        <f t="shared" ca="1" si="41"/>
        <v/>
      </c>
      <c r="BG40" s="37"/>
    </row>
    <row r="41" spans="1:59" ht="15" customHeight="1" x14ac:dyDescent="0.3">
      <c r="A41" s="29" t="s">
        <v>57</v>
      </c>
      <c r="B41" s="29"/>
      <c r="C41" s="29"/>
      <c r="D41" s="29"/>
      <c r="E41" s="29"/>
      <c r="F41" s="29"/>
      <c r="G41" s="29"/>
      <c r="H41" s="29"/>
      <c r="I41" s="29" t="s">
        <v>11</v>
      </c>
      <c r="J41" s="29"/>
      <c r="K41" s="29"/>
      <c r="L41" s="29"/>
      <c r="M41" s="30"/>
      <c r="N41" s="30"/>
      <c r="O41" s="30"/>
      <c r="P41" s="31" t="s">
        <v>14</v>
      </c>
      <c r="Q41" s="31"/>
      <c r="R41" s="31"/>
      <c r="S41" s="7" t="str">
        <f>HYPERLINK(CONCATENATE("https://simplr.afas.nl/openen-downloadbaar-bestand-prs/conversiebestand-verkoopprijzen-basis-en-prijslijst"),"Link")</f>
        <v>Link</v>
      </c>
      <c r="T41" s="5"/>
      <c r="U41" s="31"/>
      <c r="V41" s="31"/>
      <c r="W41" s="31"/>
      <c r="X41" s="31">
        <f t="shared" ca="1" si="42"/>
        <v>45658</v>
      </c>
      <c r="Y41" s="31"/>
      <c r="Z41" s="31"/>
      <c r="AA41" s="31">
        <f ca="1">DATE(YEAR(Livegang),MONTH(Livegang)-0,DAY(Livegang)-14)</f>
        <v>45764</v>
      </c>
      <c r="AB41" s="31"/>
      <c r="AC41" s="31"/>
      <c r="AD41" s="37" t="str">
        <f t="shared" ca="1" si="27"/>
        <v/>
      </c>
      <c r="AE41" s="37"/>
      <c r="AF41" s="37" t="str">
        <f t="shared" ca="1" si="28"/>
        <v/>
      </c>
      <c r="AG41" s="37"/>
      <c r="AH41" s="37" t="str">
        <f t="shared" ca="1" si="29"/>
        <v>X</v>
      </c>
      <c r="AI41" s="37"/>
      <c r="AJ41" s="37" t="str">
        <f t="shared" ca="1" si="30"/>
        <v/>
      </c>
      <c r="AK41" s="37"/>
      <c r="AL41" s="37" t="str">
        <f t="shared" ca="1" si="31"/>
        <v/>
      </c>
      <c r="AM41" s="37"/>
      <c r="AN41" s="37" t="str">
        <f t="shared" ca="1" si="32"/>
        <v>X</v>
      </c>
      <c r="AO41" s="37"/>
      <c r="AP41" s="37" t="str">
        <f t="shared" ca="1" si="33"/>
        <v/>
      </c>
      <c r="AQ41" s="37"/>
      <c r="AR41" s="37" t="str">
        <f t="shared" ca="1" si="34"/>
        <v/>
      </c>
      <c r="AS41" s="37"/>
      <c r="AT41" s="37" t="str">
        <f t="shared" ca="1" si="35"/>
        <v/>
      </c>
      <c r="AU41" s="37"/>
      <c r="AV41" s="37" t="str">
        <f t="shared" ca="1" si="36"/>
        <v/>
      </c>
      <c r="AW41" s="37"/>
      <c r="AX41" s="37" t="str">
        <f t="shared" ca="1" si="37"/>
        <v/>
      </c>
      <c r="AY41" s="37"/>
      <c r="AZ41" s="37" t="str">
        <f t="shared" ca="1" si="38"/>
        <v/>
      </c>
      <c r="BA41" s="37"/>
      <c r="BB41" s="37" t="str">
        <f t="shared" ca="1" si="39"/>
        <v/>
      </c>
      <c r="BC41" s="37"/>
      <c r="BD41" s="37" t="str">
        <f t="shared" ca="1" si="40"/>
        <v/>
      </c>
      <c r="BE41" s="37"/>
      <c r="BF41" s="37" t="str">
        <f t="shared" ca="1" si="41"/>
        <v/>
      </c>
      <c r="BG41" s="37"/>
    </row>
    <row r="42" spans="1:59" ht="15" customHeight="1" x14ac:dyDescent="0.3">
      <c r="A42" s="29" t="s">
        <v>58</v>
      </c>
      <c r="B42" s="29"/>
      <c r="C42" s="29"/>
      <c r="D42" s="29"/>
      <c r="E42" s="29"/>
      <c r="F42" s="29"/>
      <c r="G42" s="29"/>
      <c r="H42" s="29"/>
      <c r="I42" s="29" t="s">
        <v>11</v>
      </c>
      <c r="J42" s="29"/>
      <c r="K42" s="29"/>
      <c r="L42" s="29"/>
      <c r="M42" s="30"/>
      <c r="N42" s="30"/>
      <c r="O42" s="30"/>
      <c r="P42" s="31" t="s">
        <v>14</v>
      </c>
      <c r="Q42" s="31"/>
      <c r="R42" s="31"/>
      <c r="S42" s="7" t="str">
        <f>HYPERLINK(CONCATENATE("https://simplr.afas.nl/openen-downloadbaar-bestand-prs/conversiebestand-verkoopprijzen-per-debiteur"),"Link")</f>
        <v>Link</v>
      </c>
      <c r="T42" s="5"/>
      <c r="U42" s="31"/>
      <c r="V42" s="31"/>
      <c r="W42" s="31"/>
      <c r="X42" s="31">
        <f t="shared" ca="1" si="42"/>
        <v>45658</v>
      </c>
      <c r="Y42" s="31"/>
      <c r="Z42" s="31"/>
      <c r="AA42" s="31">
        <f ca="1">DATE(YEAR(Livegang),MONTH(Livegang)-0,DAY(Livegang)-14)</f>
        <v>45764</v>
      </c>
      <c r="AB42" s="31"/>
      <c r="AC42" s="31"/>
      <c r="AD42" s="37" t="str">
        <f t="shared" ca="1" si="27"/>
        <v/>
      </c>
      <c r="AE42" s="37"/>
      <c r="AF42" s="37" t="str">
        <f t="shared" ca="1" si="28"/>
        <v/>
      </c>
      <c r="AG42" s="37"/>
      <c r="AH42" s="37" t="str">
        <f t="shared" ca="1" si="29"/>
        <v>X</v>
      </c>
      <c r="AI42" s="37"/>
      <c r="AJ42" s="37" t="str">
        <f t="shared" ca="1" si="30"/>
        <v/>
      </c>
      <c r="AK42" s="37"/>
      <c r="AL42" s="37" t="str">
        <f t="shared" ca="1" si="31"/>
        <v/>
      </c>
      <c r="AM42" s="37"/>
      <c r="AN42" s="37" t="str">
        <f t="shared" ca="1" si="32"/>
        <v>X</v>
      </c>
      <c r="AO42" s="37"/>
      <c r="AP42" s="37" t="str">
        <f t="shared" ca="1" si="33"/>
        <v/>
      </c>
      <c r="AQ42" s="37"/>
      <c r="AR42" s="37" t="str">
        <f t="shared" ca="1" si="34"/>
        <v/>
      </c>
      <c r="AS42" s="37"/>
      <c r="AT42" s="37" t="str">
        <f t="shared" ca="1" si="35"/>
        <v/>
      </c>
      <c r="AU42" s="37"/>
      <c r="AV42" s="37" t="str">
        <f t="shared" ca="1" si="36"/>
        <v/>
      </c>
      <c r="AW42" s="37"/>
      <c r="AX42" s="37" t="str">
        <f t="shared" ca="1" si="37"/>
        <v/>
      </c>
      <c r="AY42" s="37"/>
      <c r="AZ42" s="37" t="str">
        <f t="shared" ca="1" si="38"/>
        <v/>
      </c>
      <c r="BA42" s="37"/>
      <c r="BB42" s="37" t="str">
        <f t="shared" ca="1" si="39"/>
        <v/>
      </c>
      <c r="BC42" s="37"/>
      <c r="BD42" s="37" t="str">
        <f t="shared" ca="1" si="40"/>
        <v/>
      </c>
      <c r="BE42" s="37"/>
      <c r="BF42" s="37" t="str">
        <f t="shared" ca="1" si="41"/>
        <v/>
      </c>
      <c r="BG42" s="37"/>
    </row>
    <row r="43" spans="1:59" ht="15" customHeight="1" x14ac:dyDescent="0.3">
      <c r="A43" s="29" t="s">
        <v>59</v>
      </c>
      <c r="B43" s="29"/>
      <c r="C43" s="29"/>
      <c r="D43" s="29"/>
      <c r="E43" s="29"/>
      <c r="F43" s="29"/>
      <c r="G43" s="29"/>
      <c r="H43" s="29"/>
      <c r="I43" s="29" t="s">
        <v>11</v>
      </c>
      <c r="J43" s="29"/>
      <c r="K43" s="29"/>
      <c r="L43" s="29"/>
      <c r="M43" s="30"/>
      <c r="N43" s="30"/>
      <c r="O43" s="30"/>
      <c r="P43" s="31" t="s">
        <v>14</v>
      </c>
      <c r="Q43" s="31"/>
      <c r="R43" s="31"/>
      <c r="S43" s="7" t="str">
        <f>HYPERLINK(CONCATENATE("https://simplr.afas.nl/openen-downloadbaar-bestand-prs/conversiebestand-inkoopprijzen-basis-en-prijslijst"),"Link")</f>
        <v>Link</v>
      </c>
      <c r="T43" s="5"/>
      <c r="U43" s="31"/>
      <c r="V43" s="31"/>
      <c r="W43" s="31"/>
      <c r="X43" s="31">
        <f t="shared" ca="1" si="42"/>
        <v>45658</v>
      </c>
      <c r="Y43" s="31"/>
      <c r="Z43" s="31"/>
      <c r="AA43" s="31">
        <f ca="1">DATE(YEAR(Livegang),MONTH(Livegang)-0,DAY(Livegang)-14)</f>
        <v>45764</v>
      </c>
      <c r="AB43" s="31"/>
      <c r="AC43" s="31"/>
      <c r="AD43" s="37" t="str">
        <f t="shared" ca="1" si="27"/>
        <v/>
      </c>
      <c r="AE43" s="37"/>
      <c r="AF43" s="37" t="str">
        <f t="shared" ca="1" si="28"/>
        <v/>
      </c>
      <c r="AG43" s="37"/>
      <c r="AH43" s="37" t="str">
        <f t="shared" ca="1" si="29"/>
        <v>X</v>
      </c>
      <c r="AI43" s="37"/>
      <c r="AJ43" s="37" t="str">
        <f t="shared" ca="1" si="30"/>
        <v/>
      </c>
      <c r="AK43" s="37"/>
      <c r="AL43" s="37" t="str">
        <f t="shared" ca="1" si="31"/>
        <v/>
      </c>
      <c r="AM43" s="37"/>
      <c r="AN43" s="37" t="str">
        <f t="shared" ca="1" si="32"/>
        <v>X</v>
      </c>
      <c r="AO43" s="37"/>
      <c r="AP43" s="37" t="str">
        <f t="shared" ca="1" si="33"/>
        <v/>
      </c>
      <c r="AQ43" s="37"/>
      <c r="AR43" s="37" t="str">
        <f t="shared" ca="1" si="34"/>
        <v/>
      </c>
      <c r="AS43" s="37"/>
      <c r="AT43" s="37" t="str">
        <f t="shared" ca="1" si="35"/>
        <v/>
      </c>
      <c r="AU43" s="37"/>
      <c r="AV43" s="37" t="str">
        <f t="shared" ca="1" si="36"/>
        <v/>
      </c>
      <c r="AW43" s="37"/>
      <c r="AX43" s="37" t="str">
        <f t="shared" ca="1" si="37"/>
        <v/>
      </c>
      <c r="AY43" s="37"/>
      <c r="AZ43" s="37" t="str">
        <f t="shared" ca="1" si="38"/>
        <v/>
      </c>
      <c r="BA43" s="37"/>
      <c r="BB43" s="37" t="str">
        <f t="shared" ca="1" si="39"/>
        <v/>
      </c>
      <c r="BC43" s="37"/>
      <c r="BD43" s="37" t="str">
        <f t="shared" ca="1" si="40"/>
        <v/>
      </c>
      <c r="BE43" s="37"/>
      <c r="BF43" s="37" t="str">
        <f t="shared" ca="1" si="41"/>
        <v/>
      </c>
      <c r="BG43" s="37"/>
    </row>
    <row r="44" spans="1:59" ht="15" customHeight="1" x14ac:dyDescent="0.3">
      <c r="A44" s="29" t="s">
        <v>60</v>
      </c>
      <c r="B44" s="29"/>
      <c r="C44" s="29"/>
      <c r="D44" s="29"/>
      <c r="E44" s="29"/>
      <c r="F44" s="29"/>
      <c r="G44" s="29"/>
      <c r="H44" s="29"/>
      <c r="I44" s="29" t="s">
        <v>11</v>
      </c>
      <c r="J44" s="29"/>
      <c r="K44" s="29"/>
      <c r="L44" s="29"/>
      <c r="M44" s="30"/>
      <c r="N44" s="30"/>
      <c r="O44" s="30"/>
      <c r="P44" s="31" t="s">
        <v>14</v>
      </c>
      <c r="Q44" s="31"/>
      <c r="R44" s="31"/>
      <c r="S44" s="7" t="str">
        <f>HYPERLINK(CONCATENATE("https://simplr.afas.nl/openen-downloadbaar-bestand-prs/conversiebestand-inkoopprijzen-per-crediteur"),"Link")</f>
        <v>Link</v>
      </c>
      <c r="T44" s="5"/>
      <c r="U44" s="31"/>
      <c r="V44" s="31"/>
      <c r="W44" s="31"/>
      <c r="X44" s="31">
        <f t="shared" ca="1" si="42"/>
        <v>45658</v>
      </c>
      <c r="Y44" s="31"/>
      <c r="Z44" s="31"/>
      <c r="AA44" s="31">
        <f ca="1">DATE(YEAR(Livegang),MONTH(Livegang)-0,DAY(Livegang)-14)</f>
        <v>45764</v>
      </c>
      <c r="AB44" s="31"/>
      <c r="AC44" s="31"/>
      <c r="AD44" s="37" t="str">
        <f t="shared" ca="1" si="27"/>
        <v/>
      </c>
      <c r="AE44" s="37"/>
      <c r="AF44" s="37" t="str">
        <f t="shared" ca="1" si="28"/>
        <v/>
      </c>
      <c r="AG44" s="37"/>
      <c r="AH44" s="37" t="str">
        <f t="shared" ca="1" si="29"/>
        <v>X</v>
      </c>
      <c r="AI44" s="37"/>
      <c r="AJ44" s="37" t="str">
        <f t="shared" ca="1" si="30"/>
        <v/>
      </c>
      <c r="AK44" s="37"/>
      <c r="AL44" s="37" t="str">
        <f t="shared" ca="1" si="31"/>
        <v/>
      </c>
      <c r="AM44" s="37"/>
      <c r="AN44" s="37" t="str">
        <f t="shared" ca="1" si="32"/>
        <v>X</v>
      </c>
      <c r="AO44" s="37"/>
      <c r="AP44" s="37" t="str">
        <f t="shared" ca="1" si="33"/>
        <v/>
      </c>
      <c r="AQ44" s="37"/>
      <c r="AR44" s="37" t="str">
        <f t="shared" ca="1" si="34"/>
        <v/>
      </c>
      <c r="AS44" s="37"/>
      <c r="AT44" s="37" t="str">
        <f t="shared" ca="1" si="35"/>
        <v/>
      </c>
      <c r="AU44" s="37"/>
      <c r="AV44" s="37" t="str">
        <f t="shared" ca="1" si="36"/>
        <v/>
      </c>
      <c r="AW44" s="37"/>
      <c r="AX44" s="37" t="str">
        <f t="shared" ca="1" si="37"/>
        <v/>
      </c>
      <c r="AY44" s="37"/>
      <c r="AZ44" s="37" t="str">
        <f t="shared" ca="1" si="38"/>
        <v/>
      </c>
      <c r="BA44" s="37"/>
      <c r="BB44" s="37" t="str">
        <f t="shared" ca="1" si="39"/>
        <v/>
      </c>
      <c r="BC44" s="37"/>
      <c r="BD44" s="37" t="str">
        <f t="shared" ca="1" si="40"/>
        <v/>
      </c>
      <c r="BE44" s="37"/>
      <c r="BF44" s="37" t="str">
        <f t="shared" ca="1" si="41"/>
        <v/>
      </c>
      <c r="BG44" s="37"/>
    </row>
    <row r="45" spans="1:59" ht="15" customHeight="1" x14ac:dyDescent="0.3">
      <c r="A45" s="29" t="s">
        <v>61</v>
      </c>
      <c r="B45" s="29"/>
      <c r="C45" s="29"/>
      <c r="D45" s="29"/>
      <c r="E45" s="29"/>
      <c r="F45" s="29"/>
      <c r="G45" s="29"/>
      <c r="H45" s="29"/>
      <c r="I45" s="29" t="s">
        <v>11</v>
      </c>
      <c r="J45" s="29"/>
      <c r="K45" s="29"/>
      <c r="L45" s="29"/>
      <c r="M45" s="30"/>
      <c r="N45" s="30"/>
      <c r="O45" s="30"/>
      <c r="P45" s="31" t="s">
        <v>14</v>
      </c>
      <c r="Q45" s="31"/>
      <c r="R45" s="31"/>
      <c r="S45" s="7" t="str">
        <f>HYPERLINK(CONCATENATE("https://simplr.afas.nl/openen-downloadbaar-bestand-prs/conversiebestand-itemcode-inkooprelaties"),"Link")</f>
        <v>Link</v>
      </c>
      <c r="T45" s="5"/>
      <c r="U45" s="31"/>
      <c r="V45" s="31"/>
      <c r="W45" s="31"/>
      <c r="X45" s="31">
        <f t="shared" ca="1" si="42"/>
        <v>45658</v>
      </c>
      <c r="Y45" s="31"/>
      <c r="Z45" s="31"/>
      <c r="AA45" s="31">
        <f ca="1">DATE(YEAR(Livegang),MONTH(Livegang)-0,DAY(Livegang)-14)</f>
        <v>45764</v>
      </c>
      <c r="AB45" s="31"/>
      <c r="AC45" s="31"/>
      <c r="AD45" s="37" t="str">
        <f t="shared" ca="1" si="27"/>
        <v/>
      </c>
      <c r="AE45" s="37"/>
      <c r="AF45" s="37" t="str">
        <f t="shared" ca="1" si="28"/>
        <v/>
      </c>
      <c r="AG45" s="37"/>
      <c r="AH45" s="37" t="str">
        <f t="shared" ca="1" si="29"/>
        <v>X</v>
      </c>
      <c r="AI45" s="37"/>
      <c r="AJ45" s="37" t="str">
        <f t="shared" ca="1" si="30"/>
        <v/>
      </c>
      <c r="AK45" s="37"/>
      <c r="AL45" s="37" t="str">
        <f t="shared" ca="1" si="31"/>
        <v/>
      </c>
      <c r="AM45" s="37"/>
      <c r="AN45" s="37" t="str">
        <f t="shared" ca="1" si="32"/>
        <v>X</v>
      </c>
      <c r="AO45" s="37"/>
      <c r="AP45" s="37" t="str">
        <f t="shared" ca="1" si="33"/>
        <v/>
      </c>
      <c r="AQ45" s="37"/>
      <c r="AR45" s="37" t="str">
        <f t="shared" ca="1" si="34"/>
        <v/>
      </c>
      <c r="AS45" s="37"/>
      <c r="AT45" s="37" t="str">
        <f t="shared" ca="1" si="35"/>
        <v/>
      </c>
      <c r="AU45" s="37"/>
      <c r="AV45" s="37" t="str">
        <f t="shared" ca="1" si="36"/>
        <v/>
      </c>
      <c r="AW45" s="37"/>
      <c r="AX45" s="37" t="str">
        <f t="shared" ca="1" si="37"/>
        <v/>
      </c>
      <c r="AY45" s="37"/>
      <c r="AZ45" s="37" t="str">
        <f t="shared" ca="1" si="38"/>
        <v/>
      </c>
      <c r="BA45" s="37"/>
      <c r="BB45" s="37" t="str">
        <f t="shared" ca="1" si="39"/>
        <v/>
      </c>
      <c r="BC45" s="37"/>
      <c r="BD45" s="37" t="str">
        <f t="shared" ca="1" si="40"/>
        <v/>
      </c>
      <c r="BE45" s="37"/>
      <c r="BF45" s="37" t="str">
        <f t="shared" ca="1" si="41"/>
        <v/>
      </c>
      <c r="BG45" s="37"/>
    </row>
    <row r="46" spans="1:59" ht="15" customHeight="1" x14ac:dyDescent="0.3">
      <c r="A46" s="29" t="s">
        <v>49</v>
      </c>
      <c r="B46" s="29"/>
      <c r="C46" s="29"/>
      <c r="D46" s="29"/>
      <c r="E46" s="29"/>
      <c r="F46" s="29"/>
      <c r="G46" s="29"/>
      <c r="H46" s="29"/>
      <c r="I46" s="29" t="s">
        <v>11</v>
      </c>
      <c r="J46" s="29"/>
      <c r="K46" s="29"/>
      <c r="L46" s="29"/>
      <c r="M46" s="30"/>
      <c r="N46" s="30"/>
      <c r="O46" s="30"/>
      <c r="P46" s="31" t="s">
        <v>14</v>
      </c>
      <c r="Q46" s="31"/>
      <c r="R46" s="31"/>
      <c r="S46" s="7" t="str">
        <f>HYPERLINK(CONCATENATE("https://simplr.afas.nl/openen-downloadbaar-bestand-prs/conversiebestand-partijen"),"Link")</f>
        <v>Link</v>
      </c>
      <c r="T46" s="5"/>
      <c r="U46" s="31"/>
      <c r="V46" s="31"/>
      <c r="W46" s="31"/>
      <c r="X46" s="31">
        <f ca="1">DATE(YEAR(Livegang),MONTH(Livegang)-0,DAY(Livegang)-14)</f>
        <v>45764</v>
      </c>
      <c r="Y46" s="31"/>
      <c r="Z46" s="31"/>
      <c r="AA46" s="31"/>
      <c r="AB46" s="31"/>
      <c r="AC46" s="31"/>
      <c r="AD46" s="37" t="str">
        <f t="shared" ca="1" si="27"/>
        <v/>
      </c>
      <c r="AE46" s="37"/>
      <c r="AF46" s="37" t="str">
        <f t="shared" ca="1" si="28"/>
        <v/>
      </c>
      <c r="AG46" s="37"/>
      <c r="AH46" s="37" t="str">
        <f t="shared" ca="1" si="29"/>
        <v/>
      </c>
      <c r="AI46" s="37"/>
      <c r="AJ46" s="37" t="str">
        <f t="shared" ca="1" si="30"/>
        <v/>
      </c>
      <c r="AK46" s="37"/>
      <c r="AL46" s="37" t="str">
        <f t="shared" ca="1" si="31"/>
        <v/>
      </c>
      <c r="AM46" s="37"/>
      <c r="AN46" s="37" t="str">
        <f t="shared" ca="1" si="32"/>
        <v>X</v>
      </c>
      <c r="AO46" s="37"/>
      <c r="AP46" s="37" t="str">
        <f t="shared" ca="1" si="33"/>
        <v/>
      </c>
      <c r="AQ46" s="37"/>
      <c r="AR46" s="37" t="str">
        <f t="shared" ca="1" si="34"/>
        <v/>
      </c>
      <c r="AS46" s="37"/>
      <c r="AT46" s="37" t="str">
        <f t="shared" ca="1" si="35"/>
        <v/>
      </c>
      <c r="AU46" s="37"/>
      <c r="AV46" s="37" t="str">
        <f t="shared" ca="1" si="36"/>
        <v/>
      </c>
      <c r="AW46" s="37"/>
      <c r="AX46" s="37" t="str">
        <f t="shared" ca="1" si="37"/>
        <v/>
      </c>
      <c r="AY46" s="37"/>
      <c r="AZ46" s="37" t="str">
        <f t="shared" ca="1" si="38"/>
        <v/>
      </c>
      <c r="BA46" s="37"/>
      <c r="BB46" s="37" t="str">
        <f t="shared" ca="1" si="39"/>
        <v/>
      </c>
      <c r="BC46" s="37"/>
      <c r="BD46" s="37" t="str">
        <f t="shared" ca="1" si="40"/>
        <v/>
      </c>
      <c r="BE46" s="37"/>
      <c r="BF46" s="37" t="str">
        <f t="shared" ca="1" si="41"/>
        <v/>
      </c>
      <c r="BG46" s="37"/>
    </row>
    <row r="47" spans="1:59" ht="15" customHeight="1" x14ac:dyDescent="0.3">
      <c r="A47" s="29" t="s">
        <v>52</v>
      </c>
      <c r="B47" s="29"/>
      <c r="C47" s="29"/>
      <c r="D47" s="29"/>
      <c r="E47" s="29"/>
      <c r="F47" s="29"/>
      <c r="G47" s="29"/>
      <c r="H47" s="29"/>
      <c r="I47" s="29" t="s">
        <v>11</v>
      </c>
      <c r="J47" s="29"/>
      <c r="K47" s="29"/>
      <c r="L47" s="29"/>
      <c r="M47" s="30"/>
      <c r="N47" s="30"/>
      <c r="O47" s="30"/>
      <c r="P47" s="31" t="s">
        <v>14</v>
      </c>
      <c r="Q47" s="31"/>
      <c r="R47" s="31"/>
      <c r="S47" s="7" t="str">
        <f>HYPERLINK(CONCATENATE("https://simplr.afas.nl/openen-downloadbaar-bestand-prs/conversiebestand-serienummers"),"Link")</f>
        <v>Link</v>
      </c>
      <c r="T47" s="5"/>
      <c r="U47" s="31"/>
      <c r="V47" s="31"/>
      <c r="W47" s="31"/>
      <c r="X47" s="31">
        <f ca="1">DATE(YEAR(Livegang),MONTH(Livegang)-0,DAY(Livegang)-14)</f>
        <v>45764</v>
      </c>
      <c r="Y47" s="31"/>
      <c r="Z47" s="31"/>
      <c r="AA47" s="31"/>
      <c r="AB47" s="31"/>
      <c r="AC47" s="31"/>
      <c r="AD47" s="37" t="str">
        <f t="shared" ca="1" si="27"/>
        <v/>
      </c>
      <c r="AE47" s="37"/>
      <c r="AF47" s="37" t="str">
        <f t="shared" ca="1" si="28"/>
        <v/>
      </c>
      <c r="AG47" s="37"/>
      <c r="AH47" s="37" t="str">
        <f t="shared" ca="1" si="29"/>
        <v/>
      </c>
      <c r="AI47" s="37"/>
      <c r="AJ47" s="37" t="str">
        <f t="shared" ca="1" si="30"/>
        <v/>
      </c>
      <c r="AK47" s="37"/>
      <c r="AL47" s="37" t="str">
        <f t="shared" ca="1" si="31"/>
        <v/>
      </c>
      <c r="AM47" s="37"/>
      <c r="AN47" s="37" t="str">
        <f t="shared" ca="1" si="32"/>
        <v>X</v>
      </c>
      <c r="AO47" s="37"/>
      <c r="AP47" s="37" t="str">
        <f t="shared" ca="1" si="33"/>
        <v/>
      </c>
      <c r="AQ47" s="37"/>
      <c r="AR47" s="37" t="str">
        <f t="shared" ca="1" si="34"/>
        <v/>
      </c>
      <c r="AS47" s="37"/>
      <c r="AT47" s="37" t="str">
        <f t="shared" ca="1" si="35"/>
        <v/>
      </c>
      <c r="AU47" s="37"/>
      <c r="AV47" s="37" t="str">
        <f t="shared" ca="1" si="36"/>
        <v/>
      </c>
      <c r="AW47" s="37"/>
      <c r="AX47" s="37" t="str">
        <f t="shared" ca="1" si="37"/>
        <v/>
      </c>
      <c r="AY47" s="37"/>
      <c r="AZ47" s="37" t="str">
        <f t="shared" ca="1" si="38"/>
        <v/>
      </c>
      <c r="BA47" s="37"/>
      <c r="BB47" s="37" t="str">
        <f t="shared" ca="1" si="39"/>
        <v/>
      </c>
      <c r="BC47" s="37"/>
      <c r="BD47" s="37" t="str">
        <f t="shared" ca="1" si="40"/>
        <v/>
      </c>
      <c r="BE47" s="37"/>
      <c r="BF47" s="37" t="str">
        <f t="shared" ca="1" si="41"/>
        <v/>
      </c>
      <c r="BG47" s="37"/>
    </row>
    <row r="48" spans="1:59" ht="15" customHeight="1" x14ac:dyDescent="0.3">
      <c r="A48" s="29" t="s">
        <v>54</v>
      </c>
      <c r="B48" s="29"/>
      <c r="C48" s="29"/>
      <c r="D48" s="29"/>
      <c r="E48" s="29"/>
      <c r="F48" s="29"/>
      <c r="G48" s="29"/>
      <c r="H48" s="29"/>
      <c r="I48" s="29" t="s">
        <v>11</v>
      </c>
      <c r="J48" s="29"/>
      <c r="K48" s="29"/>
      <c r="L48" s="29"/>
      <c r="M48" s="30"/>
      <c r="N48" s="30"/>
      <c r="O48" s="30"/>
      <c r="P48" s="31" t="s">
        <v>14</v>
      </c>
      <c r="Q48" s="31"/>
      <c r="R48" s="31"/>
      <c r="S48" s="7" t="str">
        <f>HYPERLINK(CONCATENATE("https://simplr.afas.nl/openen-downloadbaar-bestand-prs/conversiebestand-itemcode-verkooprelaties"),"Link")</f>
        <v>Link</v>
      </c>
      <c r="T48" s="5"/>
      <c r="U48" s="31"/>
      <c r="V48" s="31"/>
      <c r="W48" s="31"/>
      <c r="X48" s="31">
        <f ca="1">DATE(YEAR(Livegang),MONTH(Livegang)-0,DAY(Livegang)-14)</f>
        <v>45764</v>
      </c>
      <c r="Y48" s="31"/>
      <c r="Z48" s="31"/>
      <c r="AA48" s="31"/>
      <c r="AB48" s="31"/>
      <c r="AC48" s="31"/>
      <c r="AD48" s="37" t="str">
        <f t="shared" ca="1" si="27"/>
        <v/>
      </c>
      <c r="AE48" s="37"/>
      <c r="AF48" s="37" t="str">
        <f t="shared" ca="1" si="28"/>
        <v/>
      </c>
      <c r="AG48" s="37"/>
      <c r="AH48" s="37" t="str">
        <f t="shared" ca="1" si="29"/>
        <v/>
      </c>
      <c r="AI48" s="37"/>
      <c r="AJ48" s="37" t="str">
        <f t="shared" ca="1" si="30"/>
        <v/>
      </c>
      <c r="AK48" s="37"/>
      <c r="AL48" s="37" t="str">
        <f t="shared" ca="1" si="31"/>
        <v/>
      </c>
      <c r="AM48" s="37"/>
      <c r="AN48" s="37" t="str">
        <f t="shared" ca="1" si="32"/>
        <v>X</v>
      </c>
      <c r="AO48" s="37"/>
      <c r="AP48" s="37" t="str">
        <f t="shared" ca="1" si="33"/>
        <v/>
      </c>
      <c r="AQ48" s="37"/>
      <c r="AR48" s="37" t="str">
        <f t="shared" ca="1" si="34"/>
        <v/>
      </c>
      <c r="AS48" s="37"/>
      <c r="AT48" s="37" t="str">
        <f t="shared" ca="1" si="35"/>
        <v/>
      </c>
      <c r="AU48" s="37"/>
      <c r="AV48" s="37" t="str">
        <f t="shared" ca="1" si="36"/>
        <v/>
      </c>
      <c r="AW48" s="37"/>
      <c r="AX48" s="37" t="str">
        <f t="shared" ca="1" si="37"/>
        <v/>
      </c>
      <c r="AY48" s="37"/>
      <c r="AZ48" s="37" t="str">
        <f t="shared" ca="1" si="38"/>
        <v/>
      </c>
      <c r="BA48" s="37"/>
      <c r="BB48" s="37" t="str">
        <f t="shared" ca="1" si="39"/>
        <v/>
      </c>
      <c r="BC48" s="37"/>
      <c r="BD48" s="37" t="str">
        <f t="shared" ca="1" si="40"/>
        <v/>
      </c>
      <c r="BE48" s="37"/>
      <c r="BF48" s="37" t="str">
        <f t="shared" ca="1" si="41"/>
        <v/>
      </c>
      <c r="BG48" s="37"/>
    </row>
    <row r="49" spans="1:59" ht="15" customHeight="1" x14ac:dyDescent="0.3">
      <c r="A49" s="29" t="s">
        <v>55</v>
      </c>
      <c r="B49" s="29"/>
      <c r="C49" s="29"/>
      <c r="D49" s="29"/>
      <c r="E49" s="29"/>
      <c r="F49" s="29"/>
      <c r="G49" s="29"/>
      <c r="H49" s="29"/>
      <c r="I49" s="29" t="s">
        <v>11</v>
      </c>
      <c r="J49" s="29"/>
      <c r="K49" s="29"/>
      <c r="L49" s="29"/>
      <c r="M49" s="30"/>
      <c r="N49" s="30"/>
      <c r="O49" s="30"/>
      <c r="P49" s="31" t="s">
        <v>14</v>
      </c>
      <c r="Q49" s="31"/>
      <c r="R49" s="31"/>
      <c r="S49" s="7" t="str">
        <f>HYPERLINK(CONCATENATE("https://simplr.afas.nl/openen-downloadbaar-bestand-prs/conversiebestand-verkoopofferte"),"Link")</f>
        <v>Link</v>
      </c>
      <c r="T49" s="5"/>
      <c r="U49" s="31">
        <f ca="1">DATE(YEAR(Livegang),MONTH(Livegang)-2,DAY(Livegang))</f>
        <v>45717</v>
      </c>
      <c r="V49" s="31"/>
      <c r="W49" s="31"/>
      <c r="X49" s="31">
        <f ca="1">DATE(YEAR(Livegang),MONTH(Livegang)-0,DAY(Livegang))</f>
        <v>45778</v>
      </c>
      <c r="Y49" s="31"/>
      <c r="Z49" s="31"/>
      <c r="AA49" s="31"/>
      <c r="AB49" s="31"/>
      <c r="AC49" s="31"/>
      <c r="AD49" s="37" t="str">
        <f t="shared" ca="1" si="27"/>
        <v/>
      </c>
      <c r="AE49" s="37"/>
      <c r="AF49" s="37" t="str">
        <f t="shared" ca="1" si="28"/>
        <v/>
      </c>
      <c r="AG49" s="37"/>
      <c r="AH49" s="37" t="str">
        <f t="shared" ca="1" si="29"/>
        <v/>
      </c>
      <c r="AI49" s="37"/>
      <c r="AJ49" s="37" t="str">
        <f t="shared" ca="1" si="30"/>
        <v/>
      </c>
      <c r="AK49" s="37"/>
      <c r="AL49" s="37" t="str">
        <f t="shared" ca="1" si="31"/>
        <v>P</v>
      </c>
      <c r="AM49" s="37"/>
      <c r="AN49" s="37" t="str">
        <f t="shared" ca="1" si="32"/>
        <v/>
      </c>
      <c r="AO49" s="37"/>
      <c r="AP49" s="37" t="str">
        <f t="shared" ca="1" si="33"/>
        <v>X</v>
      </c>
      <c r="AQ49" s="37"/>
      <c r="AR49" s="37" t="str">
        <f t="shared" ca="1" si="34"/>
        <v/>
      </c>
      <c r="AS49" s="37"/>
      <c r="AT49" s="37" t="str">
        <f t="shared" ca="1" si="35"/>
        <v/>
      </c>
      <c r="AU49" s="37"/>
      <c r="AV49" s="37" t="str">
        <f t="shared" ca="1" si="36"/>
        <v/>
      </c>
      <c r="AW49" s="37"/>
      <c r="AX49" s="37" t="str">
        <f t="shared" ca="1" si="37"/>
        <v/>
      </c>
      <c r="AY49" s="37"/>
      <c r="AZ49" s="37" t="str">
        <f t="shared" ca="1" si="38"/>
        <v/>
      </c>
      <c r="BA49" s="37"/>
      <c r="BB49" s="37" t="str">
        <f t="shared" ca="1" si="39"/>
        <v/>
      </c>
      <c r="BC49" s="37"/>
      <c r="BD49" s="37" t="str">
        <f t="shared" ca="1" si="40"/>
        <v/>
      </c>
      <c r="BE49" s="37"/>
      <c r="BF49" s="37" t="str">
        <f t="shared" ca="1" si="41"/>
        <v/>
      </c>
      <c r="BG49" s="37"/>
    </row>
    <row r="50" spans="1:59" ht="15" customHeight="1" x14ac:dyDescent="0.3">
      <c r="A50" s="29" t="s">
        <v>56</v>
      </c>
      <c r="B50" s="29"/>
      <c r="C50" s="29"/>
      <c r="D50" s="29"/>
      <c r="E50" s="29"/>
      <c r="F50" s="29"/>
      <c r="G50" s="29"/>
      <c r="H50" s="29"/>
      <c r="I50" s="29" t="s">
        <v>11</v>
      </c>
      <c r="J50" s="29"/>
      <c r="K50" s="29"/>
      <c r="L50" s="29"/>
      <c r="M50" s="30"/>
      <c r="N50" s="30"/>
      <c r="O50" s="30"/>
      <c r="P50" s="31" t="s">
        <v>14</v>
      </c>
      <c r="Q50" s="31"/>
      <c r="R50" s="31"/>
      <c r="S50" s="7" t="str">
        <f>HYPERLINK(CONCATENATE("https://simplr.afas.nl/openen-downloadbaar-bestand-prs/conversiebestand-verkooporder"),"Link")</f>
        <v>Link</v>
      </c>
      <c r="T50" s="5"/>
      <c r="U50" s="31">
        <f ca="1">DATE(YEAR(Livegang),MONTH(Livegang)-2,DAY(Livegang))</f>
        <v>45717</v>
      </c>
      <c r="V50" s="31"/>
      <c r="W50" s="31"/>
      <c r="X50" s="31">
        <f ca="1">DATE(YEAR(Livegang),MONTH(Livegang)-0,DAY(Livegang))</f>
        <v>45778</v>
      </c>
      <c r="Y50" s="31"/>
      <c r="Z50" s="31"/>
      <c r="AA50" s="31"/>
      <c r="AB50" s="31"/>
      <c r="AC50" s="31"/>
      <c r="AD50" s="37" t="str">
        <f t="shared" ca="1" si="27"/>
        <v/>
      </c>
      <c r="AE50" s="37"/>
      <c r="AF50" s="37" t="str">
        <f t="shared" ca="1" si="28"/>
        <v/>
      </c>
      <c r="AG50" s="37"/>
      <c r="AH50" s="37" t="str">
        <f t="shared" ca="1" si="29"/>
        <v/>
      </c>
      <c r="AI50" s="37"/>
      <c r="AJ50" s="37" t="str">
        <f t="shared" ca="1" si="30"/>
        <v/>
      </c>
      <c r="AK50" s="37"/>
      <c r="AL50" s="37" t="str">
        <f t="shared" ca="1" si="31"/>
        <v>P</v>
      </c>
      <c r="AM50" s="37"/>
      <c r="AN50" s="37" t="str">
        <f t="shared" ca="1" si="32"/>
        <v/>
      </c>
      <c r="AO50" s="37"/>
      <c r="AP50" s="37" t="str">
        <f t="shared" ca="1" si="33"/>
        <v>X</v>
      </c>
      <c r="AQ50" s="37"/>
      <c r="AR50" s="37" t="str">
        <f t="shared" ca="1" si="34"/>
        <v/>
      </c>
      <c r="AS50" s="37"/>
      <c r="AT50" s="37" t="str">
        <f t="shared" ca="1" si="35"/>
        <v/>
      </c>
      <c r="AU50" s="37"/>
      <c r="AV50" s="37" t="str">
        <f t="shared" ca="1" si="36"/>
        <v/>
      </c>
      <c r="AW50" s="37"/>
      <c r="AX50" s="37" t="str">
        <f t="shared" ca="1" si="37"/>
        <v/>
      </c>
      <c r="AY50" s="37"/>
      <c r="AZ50" s="37" t="str">
        <f t="shared" ca="1" si="38"/>
        <v/>
      </c>
      <c r="BA50" s="37"/>
      <c r="BB50" s="37" t="str">
        <f t="shared" ca="1" si="39"/>
        <v/>
      </c>
      <c r="BC50" s="37"/>
      <c r="BD50" s="37" t="str">
        <f t="shared" ca="1" si="40"/>
        <v/>
      </c>
      <c r="BE50" s="37"/>
      <c r="BF50" s="37" t="str">
        <f t="shared" ca="1" si="41"/>
        <v/>
      </c>
      <c r="BG50" s="37"/>
    </row>
    <row r="51" spans="1:59" ht="15" customHeight="1" x14ac:dyDescent="0.3">
      <c r="A51" s="29" t="s">
        <v>20</v>
      </c>
      <c r="B51" s="29"/>
      <c r="C51" s="29"/>
      <c r="D51" s="29"/>
      <c r="E51" s="29"/>
      <c r="F51" s="29"/>
      <c r="G51" s="29"/>
      <c r="H51" s="29"/>
      <c r="I51" s="29" t="s">
        <v>11</v>
      </c>
      <c r="J51" s="29"/>
      <c r="K51" s="29"/>
      <c r="L51" s="29"/>
      <c r="M51" s="30"/>
      <c r="N51" s="30"/>
      <c r="O51" s="30"/>
      <c r="P51" s="31" t="s">
        <v>14</v>
      </c>
      <c r="Q51" s="31"/>
      <c r="R51" s="31"/>
      <c r="S51" s="7" t="str">
        <f>HYPERLINK(CONCATENATE("https://simplr.afas.nl/openen-downloadbaar-bestand-prs/conversiebestand-inkooporders"),"Link")</f>
        <v>Link</v>
      </c>
      <c r="T51" s="5"/>
      <c r="U51" s="31">
        <f ca="1">DATE(YEAR(Livegang),MONTH(Livegang)-2,DAY(Livegang))</f>
        <v>45717</v>
      </c>
      <c r="V51" s="31"/>
      <c r="W51" s="31"/>
      <c r="X51" s="31">
        <f ca="1">DATE(YEAR(Livegang),MONTH(Livegang)-0,DAY(Livegang))</f>
        <v>45778</v>
      </c>
      <c r="Y51" s="31"/>
      <c r="Z51" s="31"/>
      <c r="AA51" s="31"/>
      <c r="AB51" s="31"/>
      <c r="AC51" s="31"/>
      <c r="AD51" s="37" t="str">
        <f t="shared" ca="1" si="27"/>
        <v/>
      </c>
      <c r="AE51" s="37"/>
      <c r="AF51" s="37" t="str">
        <f t="shared" ca="1" si="28"/>
        <v/>
      </c>
      <c r="AG51" s="37"/>
      <c r="AH51" s="37" t="str">
        <f t="shared" ca="1" si="29"/>
        <v/>
      </c>
      <c r="AI51" s="37"/>
      <c r="AJ51" s="37" t="str">
        <f t="shared" ca="1" si="30"/>
        <v/>
      </c>
      <c r="AK51" s="37"/>
      <c r="AL51" s="37" t="str">
        <f t="shared" ca="1" si="31"/>
        <v>P</v>
      </c>
      <c r="AM51" s="37"/>
      <c r="AN51" s="37" t="str">
        <f t="shared" ca="1" si="32"/>
        <v/>
      </c>
      <c r="AO51" s="37"/>
      <c r="AP51" s="37" t="str">
        <f t="shared" ca="1" si="33"/>
        <v>X</v>
      </c>
      <c r="AQ51" s="37"/>
      <c r="AR51" s="37" t="str">
        <f t="shared" ca="1" si="34"/>
        <v/>
      </c>
      <c r="AS51" s="37"/>
      <c r="AT51" s="37" t="str">
        <f t="shared" ca="1" si="35"/>
        <v/>
      </c>
      <c r="AU51" s="37"/>
      <c r="AV51" s="37" t="str">
        <f t="shared" ca="1" si="36"/>
        <v/>
      </c>
      <c r="AW51" s="37"/>
      <c r="AX51" s="37" t="str">
        <f t="shared" ca="1" si="37"/>
        <v/>
      </c>
      <c r="AY51" s="37"/>
      <c r="AZ51" s="37" t="str">
        <f t="shared" ca="1" si="38"/>
        <v/>
      </c>
      <c r="BA51" s="37"/>
      <c r="BB51" s="37" t="str">
        <f t="shared" ca="1" si="39"/>
        <v/>
      </c>
      <c r="BC51" s="37"/>
      <c r="BD51" s="37" t="str">
        <f t="shared" ca="1" si="40"/>
        <v/>
      </c>
      <c r="BE51" s="37"/>
      <c r="BF51" s="37" t="str">
        <f t="shared" ca="1" si="41"/>
        <v/>
      </c>
      <c r="BG51" s="37"/>
    </row>
    <row r="52" spans="1:59" ht="15" customHeight="1" x14ac:dyDescent="0.3">
      <c r="A52" s="29" t="s">
        <v>62</v>
      </c>
      <c r="B52" s="29"/>
      <c r="C52" s="29"/>
      <c r="D52" s="29"/>
      <c r="E52" s="29"/>
      <c r="F52" s="29"/>
      <c r="G52" s="29"/>
      <c r="H52" s="29"/>
      <c r="I52" s="29" t="s">
        <v>11</v>
      </c>
      <c r="J52" s="29"/>
      <c r="K52" s="29"/>
      <c r="L52" s="29"/>
      <c r="M52" s="30"/>
      <c r="N52" s="30"/>
      <c r="O52" s="30"/>
      <c r="P52" s="31" t="s">
        <v>14</v>
      </c>
      <c r="Q52" s="31"/>
      <c r="R52" s="31"/>
      <c r="S52" s="7" t="str">
        <f>HYPERLINK(CONCATENATE("https://simplr.afas.nl/openen-downloadbaar-bestand-prs/conversiebestand-voorraadboekingen"),"Link")</f>
        <v>Link</v>
      </c>
      <c r="T52" s="5"/>
      <c r="U52" s="31">
        <f ca="1">DATE(YEAR(Livegang),MONTH(Livegang)-2,DAY(Livegang))</f>
        <v>45717</v>
      </c>
      <c r="V52" s="31"/>
      <c r="W52" s="31"/>
      <c r="X52" s="31">
        <f ca="1">DATE(YEAR(Livegang),MONTH(Livegang)-0,DAY(Livegang))</f>
        <v>45778</v>
      </c>
      <c r="Y52" s="31"/>
      <c r="Z52" s="31"/>
      <c r="AA52" s="31"/>
      <c r="AB52" s="31"/>
      <c r="AC52" s="31"/>
      <c r="AD52" s="37" t="str">
        <f t="shared" ca="1" si="27"/>
        <v/>
      </c>
      <c r="AE52" s="37"/>
      <c r="AF52" s="37" t="str">
        <f t="shared" ca="1" si="28"/>
        <v/>
      </c>
      <c r="AG52" s="37"/>
      <c r="AH52" s="37" t="str">
        <f t="shared" ca="1" si="29"/>
        <v/>
      </c>
      <c r="AI52" s="37"/>
      <c r="AJ52" s="37" t="str">
        <f t="shared" ca="1" si="30"/>
        <v/>
      </c>
      <c r="AK52" s="37"/>
      <c r="AL52" s="37" t="str">
        <f t="shared" ca="1" si="31"/>
        <v>P</v>
      </c>
      <c r="AM52" s="37"/>
      <c r="AN52" s="37" t="str">
        <f t="shared" ca="1" si="32"/>
        <v/>
      </c>
      <c r="AO52" s="37"/>
      <c r="AP52" s="37" t="str">
        <f t="shared" ca="1" si="33"/>
        <v>X</v>
      </c>
      <c r="AQ52" s="37"/>
      <c r="AR52" s="37" t="str">
        <f t="shared" ca="1" si="34"/>
        <v/>
      </c>
      <c r="AS52" s="37"/>
      <c r="AT52" s="37" t="str">
        <f t="shared" ca="1" si="35"/>
        <v/>
      </c>
      <c r="AU52" s="37"/>
      <c r="AV52" s="37" t="str">
        <f t="shared" ca="1" si="36"/>
        <v/>
      </c>
      <c r="AW52" s="37"/>
      <c r="AX52" s="37" t="str">
        <f t="shared" ca="1" si="37"/>
        <v/>
      </c>
      <c r="AY52" s="37"/>
      <c r="AZ52" s="37" t="str">
        <f t="shared" ca="1" si="38"/>
        <v/>
      </c>
      <c r="BA52" s="37"/>
      <c r="BB52" s="37" t="str">
        <f t="shared" ca="1" si="39"/>
        <v/>
      </c>
      <c r="BC52" s="37"/>
      <c r="BD52" s="37" t="str">
        <f t="shared" ca="1" si="40"/>
        <v/>
      </c>
      <c r="BE52" s="37"/>
      <c r="BF52" s="37" t="str">
        <f t="shared" ca="1" si="41"/>
        <v/>
      </c>
      <c r="BG52" s="37"/>
    </row>
    <row r="53" spans="1:59" ht="15" customHeight="1" x14ac:dyDescent="0.3">
      <c r="A53" s="29" t="s">
        <v>22</v>
      </c>
      <c r="B53" s="29"/>
      <c r="C53" s="29"/>
      <c r="D53" s="29"/>
      <c r="E53" s="29"/>
      <c r="F53" s="29"/>
      <c r="G53" s="29"/>
      <c r="H53" s="29"/>
      <c r="I53" s="29" t="s">
        <v>3</v>
      </c>
      <c r="J53" s="29"/>
      <c r="K53" s="29"/>
      <c r="L53" s="29"/>
      <c r="M53" s="30"/>
      <c r="N53" s="30"/>
      <c r="O53" s="30"/>
      <c r="P53" s="31" t="s">
        <v>14</v>
      </c>
      <c r="Q53" s="31"/>
      <c r="R53" s="31"/>
      <c r="S53" s="7" t="str">
        <f>HYPERLINK(CONCATENATE("https://simplr.afas.nl/openen-downloadbaar-bestand-prs/conversiebestand-artikelgroepen"),"Link")</f>
        <v>Link</v>
      </c>
      <c r="T53" s="5"/>
      <c r="U53" s="31"/>
      <c r="V53" s="31"/>
      <c r="W53" s="31"/>
      <c r="X53" s="31">
        <f ca="1">DATE(YEAR(StartProject),MONTH(StartProject)+1,DAY(StartProject))</f>
        <v>45627</v>
      </c>
      <c r="Y53" s="31"/>
      <c r="Z53" s="31"/>
      <c r="AA53" s="31"/>
      <c r="AB53" s="31"/>
      <c r="AC53" s="31"/>
      <c r="AD53" s="37" t="str">
        <f t="shared" ca="1" si="27"/>
        <v/>
      </c>
      <c r="AE53" s="37"/>
      <c r="AF53" s="37" t="str">
        <f t="shared" ca="1" si="28"/>
        <v>X</v>
      </c>
      <c r="AG53" s="37"/>
      <c r="AH53" s="37" t="str">
        <f t="shared" ca="1" si="29"/>
        <v/>
      </c>
      <c r="AI53" s="37"/>
      <c r="AJ53" s="37" t="str">
        <f t="shared" ca="1" si="30"/>
        <v/>
      </c>
      <c r="AK53" s="37"/>
      <c r="AL53" s="37" t="str">
        <f t="shared" ca="1" si="31"/>
        <v/>
      </c>
      <c r="AM53" s="37"/>
      <c r="AN53" s="37" t="str">
        <f t="shared" ca="1" si="32"/>
        <v/>
      </c>
      <c r="AO53" s="37"/>
      <c r="AP53" s="37" t="str">
        <f t="shared" ca="1" si="33"/>
        <v/>
      </c>
      <c r="AQ53" s="37"/>
      <c r="AR53" s="37" t="str">
        <f t="shared" ca="1" si="34"/>
        <v/>
      </c>
      <c r="AS53" s="37"/>
      <c r="AT53" s="37" t="str">
        <f t="shared" ca="1" si="35"/>
        <v/>
      </c>
      <c r="AU53" s="37"/>
      <c r="AV53" s="37" t="str">
        <f t="shared" ca="1" si="36"/>
        <v/>
      </c>
      <c r="AW53" s="37"/>
      <c r="AX53" s="37" t="str">
        <f t="shared" ca="1" si="37"/>
        <v/>
      </c>
      <c r="AY53" s="37"/>
      <c r="AZ53" s="37" t="str">
        <f t="shared" ca="1" si="38"/>
        <v/>
      </c>
      <c r="BA53" s="37"/>
      <c r="BB53" s="37" t="str">
        <f t="shared" ca="1" si="39"/>
        <v/>
      </c>
      <c r="BC53" s="37"/>
      <c r="BD53" s="37" t="str">
        <f t="shared" ca="1" si="40"/>
        <v/>
      </c>
      <c r="BE53" s="37"/>
      <c r="BF53" s="37" t="str">
        <f t="shared" ca="1" si="41"/>
        <v/>
      </c>
      <c r="BG53" s="37"/>
    </row>
    <row r="54" spans="1:59" ht="15" customHeight="1" x14ac:dyDescent="0.3">
      <c r="A54" s="29" t="s">
        <v>48</v>
      </c>
      <c r="B54" s="29"/>
      <c r="C54" s="29"/>
      <c r="D54" s="29"/>
      <c r="E54" s="29"/>
      <c r="F54" s="29"/>
      <c r="G54" s="29"/>
      <c r="H54" s="29"/>
      <c r="I54" s="29" t="s">
        <v>3</v>
      </c>
      <c r="J54" s="29"/>
      <c r="K54" s="29"/>
      <c r="L54" s="29"/>
      <c r="M54" s="30"/>
      <c r="N54" s="30"/>
      <c r="O54" s="30"/>
      <c r="P54" s="31" t="s">
        <v>14</v>
      </c>
      <c r="Q54" s="31"/>
      <c r="R54" s="31"/>
      <c r="S54" s="7" t="str">
        <f>HYPERLINK(CONCATENATE("https://simplr.afas.nl/openen-downloadbaar-bestand-prs/conversiebestand-integratiegroepen"),"Link")</f>
        <v>Link</v>
      </c>
      <c r="T54" s="5"/>
      <c r="U54" s="31"/>
      <c r="V54" s="31"/>
      <c r="W54" s="31"/>
      <c r="X54" s="31">
        <f ca="1">DATE(YEAR(StartProject),MONTH(StartProject)+1,DAY(StartProject))</f>
        <v>45627</v>
      </c>
      <c r="Y54" s="31"/>
      <c r="Z54" s="31"/>
      <c r="AA54" s="31"/>
      <c r="AB54" s="31"/>
      <c r="AC54" s="31"/>
      <c r="AD54" s="37" t="str">
        <f t="shared" ca="1" si="27"/>
        <v/>
      </c>
      <c r="AE54" s="37"/>
      <c r="AF54" s="37" t="str">
        <f t="shared" ca="1" si="28"/>
        <v>X</v>
      </c>
      <c r="AG54" s="37"/>
      <c r="AH54" s="37" t="str">
        <f t="shared" ca="1" si="29"/>
        <v/>
      </c>
      <c r="AI54" s="37"/>
      <c r="AJ54" s="37" t="str">
        <f t="shared" ca="1" si="30"/>
        <v/>
      </c>
      <c r="AK54" s="37"/>
      <c r="AL54" s="37" t="str">
        <f t="shared" ca="1" si="31"/>
        <v/>
      </c>
      <c r="AM54" s="37"/>
      <c r="AN54" s="37" t="str">
        <f t="shared" ca="1" si="32"/>
        <v/>
      </c>
      <c r="AO54" s="37"/>
      <c r="AP54" s="37" t="str">
        <f t="shared" ca="1" si="33"/>
        <v/>
      </c>
      <c r="AQ54" s="37"/>
      <c r="AR54" s="37" t="str">
        <f t="shared" ca="1" si="34"/>
        <v/>
      </c>
      <c r="AS54" s="37"/>
      <c r="AT54" s="37" t="str">
        <f t="shared" ca="1" si="35"/>
        <v/>
      </c>
      <c r="AU54" s="37"/>
      <c r="AV54" s="37" t="str">
        <f t="shared" ca="1" si="36"/>
        <v/>
      </c>
      <c r="AW54" s="37"/>
      <c r="AX54" s="37" t="str">
        <f t="shared" ca="1" si="37"/>
        <v/>
      </c>
      <c r="AY54" s="37"/>
      <c r="AZ54" s="37" t="str">
        <f t="shared" ca="1" si="38"/>
        <v/>
      </c>
      <c r="BA54" s="37"/>
      <c r="BB54" s="37" t="str">
        <f t="shared" ca="1" si="39"/>
        <v/>
      </c>
      <c r="BC54" s="37"/>
      <c r="BD54" s="37" t="str">
        <f t="shared" ca="1" si="40"/>
        <v/>
      </c>
      <c r="BE54" s="37"/>
      <c r="BF54" s="37" t="str">
        <f t="shared" ca="1" si="41"/>
        <v/>
      </c>
      <c r="BG54" s="37"/>
    </row>
    <row r="55" spans="1:59" ht="15" customHeight="1" x14ac:dyDescent="0.3">
      <c r="A55" s="29" t="s">
        <v>18</v>
      </c>
      <c r="B55" s="29"/>
      <c r="C55" s="29"/>
      <c r="D55" s="29"/>
      <c r="E55" s="29"/>
      <c r="F55" s="29"/>
      <c r="G55" s="29"/>
      <c r="H55" s="29"/>
      <c r="I55" s="29" t="s">
        <v>3</v>
      </c>
      <c r="J55" s="29"/>
      <c r="K55" s="29"/>
      <c r="L55" s="29"/>
      <c r="M55" s="30"/>
      <c r="N55" s="30"/>
      <c r="O55" s="30"/>
      <c r="P55" s="31" t="s">
        <v>14</v>
      </c>
      <c r="Q55" s="31"/>
      <c r="R55" s="31"/>
      <c r="S55" s="7" t="str">
        <f>HYPERLINK(CONCATENATE("https://simplr.afas.nl/openen-downloadbaar-bestand-prs/conversiebestanden-artikelen"),"Link")</f>
        <v>Link</v>
      </c>
      <c r="T55" s="5"/>
      <c r="U55" s="31"/>
      <c r="V55" s="31"/>
      <c r="W55" s="31"/>
      <c r="X55" s="31">
        <f ca="1">DATE(YEAR(StartProject),MONTH(StartProject)+2,DAY(StartProject))</f>
        <v>45658</v>
      </c>
      <c r="Y55" s="31"/>
      <c r="Z55" s="31"/>
      <c r="AA55" s="31"/>
      <c r="AB55" s="31"/>
      <c r="AC55" s="31"/>
      <c r="AD55" s="37" t="str">
        <f t="shared" ca="1" si="27"/>
        <v/>
      </c>
      <c r="AE55" s="37"/>
      <c r="AF55" s="37" t="str">
        <f t="shared" ca="1" si="28"/>
        <v/>
      </c>
      <c r="AG55" s="37"/>
      <c r="AH55" s="37" t="str">
        <f t="shared" ca="1" si="29"/>
        <v>X</v>
      </c>
      <c r="AI55" s="37"/>
      <c r="AJ55" s="37" t="str">
        <f t="shared" ca="1" si="30"/>
        <v/>
      </c>
      <c r="AK55" s="37"/>
      <c r="AL55" s="37" t="str">
        <f t="shared" ca="1" si="31"/>
        <v/>
      </c>
      <c r="AM55" s="37"/>
      <c r="AN55" s="37" t="str">
        <f t="shared" ca="1" si="32"/>
        <v/>
      </c>
      <c r="AO55" s="37"/>
      <c r="AP55" s="37" t="str">
        <f t="shared" ca="1" si="33"/>
        <v/>
      </c>
      <c r="AQ55" s="37"/>
      <c r="AR55" s="37" t="str">
        <f t="shared" ca="1" si="34"/>
        <v/>
      </c>
      <c r="AS55" s="37"/>
      <c r="AT55" s="37" t="str">
        <f t="shared" ca="1" si="35"/>
        <v/>
      </c>
      <c r="AU55" s="37"/>
      <c r="AV55" s="37" t="str">
        <f t="shared" ca="1" si="36"/>
        <v/>
      </c>
      <c r="AW55" s="37"/>
      <c r="AX55" s="37" t="str">
        <f t="shared" ca="1" si="37"/>
        <v/>
      </c>
      <c r="AY55" s="37"/>
      <c r="AZ55" s="37" t="str">
        <f t="shared" ca="1" si="38"/>
        <v/>
      </c>
      <c r="BA55" s="37"/>
      <c r="BB55" s="37" t="str">
        <f t="shared" ca="1" si="39"/>
        <v/>
      </c>
      <c r="BC55" s="37"/>
      <c r="BD55" s="37" t="str">
        <f t="shared" ca="1" si="40"/>
        <v/>
      </c>
      <c r="BE55" s="37"/>
      <c r="BF55" s="37" t="str">
        <f t="shared" ca="1" si="41"/>
        <v/>
      </c>
      <c r="BG55" s="37"/>
    </row>
    <row r="56" spans="1:59" ht="15" customHeight="1" x14ac:dyDescent="0.3">
      <c r="A56" s="29" t="s">
        <v>70</v>
      </c>
      <c r="B56" s="29"/>
      <c r="C56" s="29"/>
      <c r="D56" s="29"/>
      <c r="E56" s="29"/>
      <c r="F56" s="29"/>
      <c r="G56" s="29"/>
      <c r="H56" s="29"/>
      <c r="I56" s="29" t="s">
        <v>3</v>
      </c>
      <c r="J56" s="29"/>
      <c r="K56" s="29"/>
      <c r="L56" s="29"/>
      <c r="M56" s="30"/>
      <c r="N56" s="30"/>
      <c r="O56" s="30"/>
      <c r="P56" s="31" t="s">
        <v>14</v>
      </c>
      <c r="Q56" s="31"/>
      <c r="R56" s="31"/>
      <c r="S56" s="7" t="str">
        <f>HYPERLINK(CONCATENATE("https://simplr.afas.nl/openen-downloadbaar-bestand-prs/conversiebestand-kostensoorten"),"Link")</f>
        <v>Link</v>
      </c>
      <c r="T56" s="5"/>
      <c r="U56" s="31"/>
      <c r="V56" s="31"/>
      <c r="W56" s="31"/>
      <c r="X56" s="31">
        <f ca="1">DATE(YEAR(StartProject),MONTH(StartProject)+2,DAY(StartProject))</f>
        <v>45658</v>
      </c>
      <c r="Y56" s="31"/>
      <c r="Z56" s="31"/>
      <c r="AA56" s="31"/>
      <c r="AB56" s="31"/>
      <c r="AC56" s="31"/>
      <c r="AD56" s="37" t="str">
        <f t="shared" ca="1" si="27"/>
        <v/>
      </c>
      <c r="AE56" s="37"/>
      <c r="AF56" s="37" t="str">
        <f t="shared" ca="1" si="28"/>
        <v/>
      </c>
      <c r="AG56" s="37"/>
      <c r="AH56" s="37" t="str">
        <f t="shared" ca="1" si="29"/>
        <v>X</v>
      </c>
      <c r="AI56" s="37"/>
      <c r="AJ56" s="37" t="str">
        <f t="shared" ca="1" si="30"/>
        <v/>
      </c>
      <c r="AK56" s="37"/>
      <c r="AL56" s="37" t="str">
        <f t="shared" ca="1" si="31"/>
        <v/>
      </c>
      <c r="AM56" s="37"/>
      <c r="AN56" s="37" t="str">
        <f t="shared" ca="1" si="32"/>
        <v/>
      </c>
      <c r="AO56" s="37"/>
      <c r="AP56" s="37" t="str">
        <f t="shared" ca="1" si="33"/>
        <v/>
      </c>
      <c r="AQ56" s="37"/>
      <c r="AR56" s="37" t="str">
        <f t="shared" ca="1" si="34"/>
        <v/>
      </c>
      <c r="AS56" s="37"/>
      <c r="AT56" s="37" t="str">
        <f t="shared" ca="1" si="35"/>
        <v/>
      </c>
      <c r="AU56" s="37"/>
      <c r="AV56" s="37" t="str">
        <f t="shared" ca="1" si="36"/>
        <v/>
      </c>
      <c r="AW56" s="37"/>
      <c r="AX56" s="37" t="str">
        <f t="shared" ca="1" si="37"/>
        <v/>
      </c>
      <c r="AY56" s="37"/>
      <c r="AZ56" s="37" t="str">
        <f t="shared" ca="1" si="38"/>
        <v/>
      </c>
      <c r="BA56" s="37"/>
      <c r="BB56" s="37" t="str">
        <f t="shared" ca="1" si="39"/>
        <v/>
      </c>
      <c r="BC56" s="37"/>
      <c r="BD56" s="37" t="str">
        <f t="shared" ca="1" si="40"/>
        <v/>
      </c>
      <c r="BE56" s="37"/>
      <c r="BF56" s="37" t="str">
        <f t="shared" ca="1" si="41"/>
        <v/>
      </c>
      <c r="BG56" s="37"/>
    </row>
    <row r="57" spans="1:59" ht="15" customHeight="1" x14ac:dyDescent="0.3">
      <c r="A57" s="29" t="s">
        <v>3</v>
      </c>
      <c r="B57" s="29"/>
      <c r="C57" s="29"/>
      <c r="D57" s="29"/>
      <c r="E57" s="29"/>
      <c r="F57" s="29"/>
      <c r="G57" s="29"/>
      <c r="H57" s="29"/>
      <c r="I57" s="29" t="s">
        <v>3</v>
      </c>
      <c r="J57" s="29"/>
      <c r="K57" s="29"/>
      <c r="L57" s="29"/>
      <c r="M57" s="30"/>
      <c r="N57" s="30"/>
      <c r="O57" s="30"/>
      <c r="P57" s="31" t="s">
        <v>14</v>
      </c>
      <c r="Q57" s="31"/>
      <c r="R57" s="31"/>
      <c r="S57" s="7" t="str">
        <f>HYPERLINK(CONCATENATE("https://simplr.afas.nl/openen-downloadbaar-bestand-prs/conversiebestand-projecten"),"Link")</f>
        <v>Link</v>
      </c>
      <c r="T57" s="5"/>
      <c r="U57" s="31">
        <f ca="1">DATE(YEAR(Livegang),MONTH(Livegang)-2,DAY(Livegang))</f>
        <v>45717</v>
      </c>
      <c r="V57" s="31"/>
      <c r="W57" s="31"/>
      <c r="X57" s="31">
        <f ca="1">DATE(YEAR(Livegang),MONTH(Livegang)-0,DAY(Livegang)-14)</f>
        <v>45764</v>
      </c>
      <c r="Y57" s="31"/>
      <c r="Z57" s="31"/>
      <c r="AA57" s="31"/>
      <c r="AB57" s="31"/>
      <c r="AC57" s="31"/>
      <c r="AD57" s="37" t="str">
        <f t="shared" ca="1" si="27"/>
        <v/>
      </c>
      <c r="AE57" s="37"/>
      <c r="AF57" s="37" t="str">
        <f t="shared" ca="1" si="28"/>
        <v/>
      </c>
      <c r="AG57" s="37"/>
      <c r="AH57" s="37" t="str">
        <f t="shared" ca="1" si="29"/>
        <v/>
      </c>
      <c r="AI57" s="37"/>
      <c r="AJ57" s="37" t="str">
        <f t="shared" ca="1" si="30"/>
        <v/>
      </c>
      <c r="AK57" s="37"/>
      <c r="AL57" s="37" t="str">
        <f t="shared" ca="1" si="31"/>
        <v>P</v>
      </c>
      <c r="AM57" s="37"/>
      <c r="AN57" s="37" t="str">
        <f t="shared" ca="1" si="32"/>
        <v>X</v>
      </c>
      <c r="AO57" s="37"/>
      <c r="AP57" s="37" t="str">
        <f t="shared" ca="1" si="33"/>
        <v/>
      </c>
      <c r="AQ57" s="37"/>
      <c r="AR57" s="37" t="str">
        <f t="shared" ca="1" si="34"/>
        <v/>
      </c>
      <c r="AS57" s="37"/>
      <c r="AT57" s="37" t="str">
        <f t="shared" ca="1" si="35"/>
        <v/>
      </c>
      <c r="AU57" s="37"/>
      <c r="AV57" s="37" t="str">
        <f t="shared" ca="1" si="36"/>
        <v/>
      </c>
      <c r="AW57" s="37"/>
      <c r="AX57" s="37" t="str">
        <f t="shared" ca="1" si="37"/>
        <v/>
      </c>
      <c r="AY57" s="37"/>
      <c r="AZ57" s="37" t="str">
        <f t="shared" ca="1" si="38"/>
        <v/>
      </c>
      <c r="BA57" s="37"/>
      <c r="BB57" s="37" t="str">
        <f t="shared" ca="1" si="39"/>
        <v/>
      </c>
      <c r="BC57" s="37"/>
      <c r="BD57" s="37" t="str">
        <f t="shared" ca="1" si="40"/>
        <v/>
      </c>
      <c r="BE57" s="37"/>
      <c r="BF57" s="37" t="str">
        <f t="shared" ca="1" si="41"/>
        <v/>
      </c>
      <c r="BG57" s="37"/>
    </row>
    <row r="58" spans="1:59" ht="15" customHeight="1" x14ac:dyDescent="0.3">
      <c r="A58" s="29" t="s">
        <v>66</v>
      </c>
      <c r="B58" s="29"/>
      <c r="C58" s="29"/>
      <c r="D58" s="29"/>
      <c r="E58" s="29"/>
      <c r="F58" s="29"/>
      <c r="G58" s="29"/>
      <c r="H58" s="29"/>
      <c r="I58" s="29" t="s">
        <v>3</v>
      </c>
      <c r="J58" s="29"/>
      <c r="K58" s="29"/>
      <c r="L58" s="29"/>
      <c r="M58" s="30"/>
      <c r="N58" s="30"/>
      <c r="O58" s="30"/>
      <c r="P58" s="31" t="s">
        <v>14</v>
      </c>
      <c r="Q58" s="31"/>
      <c r="R58" s="31"/>
      <c r="S58" s="7" t="str">
        <f>HYPERLINK(CONCATENATE("https://simplr.afas.nl/openen-downloadbaar-bestand-prs/conversiebestand-projectfases"),"Link")</f>
        <v>Link</v>
      </c>
      <c r="T58" s="5"/>
      <c r="U58" s="31">
        <f ca="1">DATE(YEAR(Livegang),MONTH(Livegang)-2,DAY(Livegang))</f>
        <v>45717</v>
      </c>
      <c r="V58" s="31"/>
      <c r="W58" s="31"/>
      <c r="X58" s="31">
        <f ca="1">DATE(YEAR(Livegang),MONTH(Livegang)-0,DAY(Livegang)-14)</f>
        <v>45764</v>
      </c>
      <c r="Y58" s="31"/>
      <c r="Z58" s="31"/>
      <c r="AA58" s="31"/>
      <c r="AB58" s="31"/>
      <c r="AC58" s="31"/>
      <c r="AD58" s="37" t="str">
        <f t="shared" ca="1" si="27"/>
        <v/>
      </c>
      <c r="AE58" s="37"/>
      <c r="AF58" s="37" t="str">
        <f t="shared" ca="1" si="28"/>
        <v/>
      </c>
      <c r="AG58" s="37"/>
      <c r="AH58" s="37" t="str">
        <f t="shared" ca="1" si="29"/>
        <v/>
      </c>
      <c r="AI58" s="37"/>
      <c r="AJ58" s="37" t="str">
        <f t="shared" ca="1" si="30"/>
        <v/>
      </c>
      <c r="AK58" s="37"/>
      <c r="AL58" s="37" t="str">
        <f t="shared" ca="1" si="31"/>
        <v>P</v>
      </c>
      <c r="AM58" s="37"/>
      <c r="AN58" s="37" t="str">
        <f t="shared" ca="1" si="32"/>
        <v>X</v>
      </c>
      <c r="AO58" s="37"/>
      <c r="AP58" s="37" t="str">
        <f t="shared" ca="1" si="33"/>
        <v/>
      </c>
      <c r="AQ58" s="37"/>
      <c r="AR58" s="37" t="str">
        <f t="shared" ca="1" si="34"/>
        <v/>
      </c>
      <c r="AS58" s="37"/>
      <c r="AT58" s="37" t="str">
        <f t="shared" ca="1" si="35"/>
        <v/>
      </c>
      <c r="AU58" s="37"/>
      <c r="AV58" s="37" t="str">
        <f t="shared" ca="1" si="36"/>
        <v/>
      </c>
      <c r="AW58" s="37"/>
      <c r="AX58" s="37" t="str">
        <f t="shared" ca="1" si="37"/>
        <v/>
      </c>
      <c r="AY58" s="37"/>
      <c r="AZ58" s="37" t="str">
        <f t="shared" ca="1" si="38"/>
        <v/>
      </c>
      <c r="BA58" s="37"/>
      <c r="BB58" s="37" t="str">
        <f t="shared" ca="1" si="39"/>
        <v/>
      </c>
      <c r="BC58" s="37"/>
      <c r="BD58" s="37" t="str">
        <f t="shared" ca="1" si="40"/>
        <v/>
      </c>
      <c r="BE58" s="37"/>
      <c r="BF58" s="37" t="str">
        <f t="shared" ca="1" si="41"/>
        <v/>
      </c>
      <c r="BG58" s="37"/>
    </row>
    <row r="59" spans="1:59" ht="15" customHeight="1" x14ac:dyDescent="0.3">
      <c r="A59" s="29" t="s">
        <v>67</v>
      </c>
      <c r="B59" s="29"/>
      <c r="C59" s="29"/>
      <c r="D59" s="29"/>
      <c r="E59" s="29"/>
      <c r="F59" s="29"/>
      <c r="G59" s="29"/>
      <c r="H59" s="29"/>
      <c r="I59" s="29" t="s">
        <v>3</v>
      </c>
      <c r="J59" s="29"/>
      <c r="K59" s="29"/>
      <c r="L59" s="29"/>
      <c r="M59" s="30"/>
      <c r="N59" s="30"/>
      <c r="O59" s="30"/>
      <c r="P59" s="31" t="s">
        <v>13</v>
      </c>
      <c r="Q59" s="31"/>
      <c r="R59" s="31"/>
      <c r="S59" s="7"/>
      <c r="T59" s="5"/>
      <c r="U59" s="31"/>
      <c r="V59" s="31"/>
      <c r="W59" s="31"/>
      <c r="X59" s="31">
        <f ca="1">DATE(YEAR(Livegang),MONTH(Livegang)-0,DAY(Livegang)-14)</f>
        <v>45764</v>
      </c>
      <c r="Y59" s="31"/>
      <c r="Z59" s="31"/>
      <c r="AA59" s="31"/>
      <c r="AB59" s="31"/>
      <c r="AC59" s="31"/>
      <c r="AD59" s="37" t="str">
        <f t="shared" ca="1" si="27"/>
        <v/>
      </c>
      <c r="AE59" s="37"/>
      <c r="AF59" s="37" t="str">
        <f t="shared" ca="1" si="28"/>
        <v/>
      </c>
      <c r="AG59" s="37"/>
      <c r="AH59" s="37" t="str">
        <f t="shared" ca="1" si="29"/>
        <v/>
      </c>
      <c r="AI59" s="37"/>
      <c r="AJ59" s="37" t="str">
        <f t="shared" ca="1" si="30"/>
        <v/>
      </c>
      <c r="AK59" s="37"/>
      <c r="AL59" s="37" t="str">
        <f t="shared" ca="1" si="31"/>
        <v/>
      </c>
      <c r="AM59" s="37"/>
      <c r="AN59" s="37" t="str">
        <f t="shared" ca="1" si="32"/>
        <v>X</v>
      </c>
      <c r="AO59" s="37"/>
      <c r="AP59" s="37" t="str">
        <f t="shared" ca="1" si="33"/>
        <v/>
      </c>
      <c r="AQ59" s="37"/>
      <c r="AR59" s="37" t="str">
        <f t="shared" ca="1" si="34"/>
        <v/>
      </c>
      <c r="AS59" s="37"/>
      <c r="AT59" s="37" t="str">
        <f t="shared" ca="1" si="35"/>
        <v/>
      </c>
      <c r="AU59" s="37"/>
      <c r="AV59" s="37" t="str">
        <f t="shared" ca="1" si="36"/>
        <v/>
      </c>
      <c r="AW59" s="37"/>
      <c r="AX59" s="37" t="str">
        <f t="shared" ca="1" si="37"/>
        <v/>
      </c>
      <c r="AY59" s="37"/>
      <c r="AZ59" s="37" t="str">
        <f t="shared" ca="1" si="38"/>
        <v/>
      </c>
      <c r="BA59" s="37"/>
      <c r="BB59" s="37" t="str">
        <f t="shared" ca="1" si="39"/>
        <v/>
      </c>
      <c r="BC59" s="37"/>
      <c r="BD59" s="37" t="str">
        <f t="shared" ca="1" si="40"/>
        <v/>
      </c>
      <c r="BE59" s="37"/>
      <c r="BF59" s="37" t="str">
        <f t="shared" ca="1" si="41"/>
        <v/>
      </c>
      <c r="BG59" s="37"/>
    </row>
    <row r="60" spans="1:59" ht="15" customHeight="1" x14ac:dyDescent="0.3">
      <c r="A60" s="29" t="s">
        <v>68</v>
      </c>
      <c r="B60" s="29"/>
      <c r="C60" s="29"/>
      <c r="D60" s="29"/>
      <c r="E60" s="29"/>
      <c r="F60" s="29"/>
      <c r="G60" s="29"/>
      <c r="H60" s="29"/>
      <c r="I60" s="29" t="s">
        <v>3</v>
      </c>
      <c r="J60" s="29"/>
      <c r="K60" s="29"/>
      <c r="L60" s="29"/>
      <c r="M60" s="30"/>
      <c r="N60" s="30"/>
      <c r="O60" s="30"/>
      <c r="P60" s="31" t="s">
        <v>14</v>
      </c>
      <c r="Q60" s="31"/>
      <c r="R60" s="31"/>
      <c r="S60" s="7" t="str">
        <f>HYPERLINK(CONCATENATE("https://simplr.afas.nl/openen-downloadbaar-bestand-prs/conversiebestand-voorcalculaties"),"Link")</f>
        <v>Link</v>
      </c>
      <c r="T60" s="5"/>
      <c r="U60" s="31">
        <f ca="1">DATE(YEAR(Livegang),MONTH(Livegang)-2,DAY(Livegang))</f>
        <v>45717</v>
      </c>
      <c r="V60" s="31"/>
      <c r="W60" s="31"/>
      <c r="X60" s="31">
        <f ca="1">DATE(YEAR(Livegang),MONTH(Livegang)-0,DAY(Livegang))</f>
        <v>45778</v>
      </c>
      <c r="Y60" s="31"/>
      <c r="Z60" s="31"/>
      <c r="AA60" s="31"/>
      <c r="AB60" s="31"/>
      <c r="AC60" s="31"/>
      <c r="AD60" s="37" t="str">
        <f t="shared" ca="1" si="27"/>
        <v/>
      </c>
      <c r="AE60" s="37"/>
      <c r="AF60" s="37" t="str">
        <f t="shared" ca="1" si="28"/>
        <v/>
      </c>
      <c r="AG60" s="37"/>
      <c r="AH60" s="37" t="str">
        <f t="shared" ca="1" si="29"/>
        <v/>
      </c>
      <c r="AI60" s="37"/>
      <c r="AJ60" s="37" t="str">
        <f t="shared" ca="1" si="30"/>
        <v/>
      </c>
      <c r="AK60" s="37"/>
      <c r="AL60" s="37" t="str">
        <f t="shared" ca="1" si="31"/>
        <v>P</v>
      </c>
      <c r="AM60" s="37"/>
      <c r="AN60" s="37" t="str">
        <f t="shared" ca="1" si="32"/>
        <v/>
      </c>
      <c r="AO60" s="37"/>
      <c r="AP60" s="37" t="str">
        <f t="shared" ca="1" si="33"/>
        <v>X</v>
      </c>
      <c r="AQ60" s="37"/>
      <c r="AR60" s="37" t="str">
        <f t="shared" ca="1" si="34"/>
        <v/>
      </c>
      <c r="AS60" s="37"/>
      <c r="AT60" s="37" t="str">
        <f t="shared" ca="1" si="35"/>
        <v/>
      </c>
      <c r="AU60" s="37"/>
      <c r="AV60" s="37" t="str">
        <f t="shared" ca="1" si="36"/>
        <v/>
      </c>
      <c r="AW60" s="37"/>
      <c r="AX60" s="37" t="str">
        <f t="shared" ca="1" si="37"/>
        <v/>
      </c>
      <c r="AY60" s="37"/>
      <c r="AZ60" s="37" t="str">
        <f t="shared" ca="1" si="38"/>
        <v/>
      </c>
      <c r="BA60" s="37"/>
      <c r="BB60" s="37" t="str">
        <f t="shared" ca="1" si="39"/>
        <v/>
      </c>
      <c r="BC60" s="37"/>
      <c r="BD60" s="37" t="str">
        <f t="shared" ca="1" si="40"/>
        <v/>
      </c>
      <c r="BE60" s="37"/>
      <c r="BF60" s="37" t="str">
        <f t="shared" ca="1" si="41"/>
        <v/>
      </c>
      <c r="BG60" s="37"/>
    </row>
    <row r="61" spans="1:59" ht="15" customHeight="1" x14ac:dyDescent="0.3">
      <c r="A61" s="29" t="s">
        <v>69</v>
      </c>
      <c r="B61" s="29"/>
      <c r="C61" s="29"/>
      <c r="D61" s="29"/>
      <c r="E61" s="29"/>
      <c r="F61" s="29"/>
      <c r="G61" s="29"/>
      <c r="H61" s="29"/>
      <c r="I61" s="29" t="s">
        <v>3</v>
      </c>
      <c r="J61" s="29"/>
      <c r="K61" s="29"/>
      <c r="L61" s="29"/>
      <c r="M61" s="30"/>
      <c r="N61" s="30"/>
      <c r="O61" s="30"/>
      <c r="P61" s="31" t="s">
        <v>14</v>
      </c>
      <c r="Q61" s="31"/>
      <c r="R61" s="31"/>
      <c r="S61" s="7" t="str">
        <f>HYPERLINK(CONCATENATE("https://simplr.afas.nl/openen-downloadbaar-bestand-prs/conversiebestand-nacalculatie"),"Link")</f>
        <v>Link</v>
      </c>
      <c r="T61" s="5"/>
      <c r="U61" s="31">
        <f ca="1">DATE(YEAR(Livegang),MONTH(Livegang)-2,DAY(Livegang))</f>
        <v>45717</v>
      </c>
      <c r="V61" s="31"/>
      <c r="W61" s="31"/>
      <c r="X61" s="31">
        <f ca="1">DATE(YEAR(Livegang),MONTH(Livegang)-0,DAY(Livegang))</f>
        <v>45778</v>
      </c>
      <c r="Y61" s="31"/>
      <c r="Z61" s="31"/>
      <c r="AA61" s="31"/>
      <c r="AB61" s="31"/>
      <c r="AC61" s="31"/>
      <c r="AD61" s="37" t="str">
        <f t="shared" ca="1" si="27"/>
        <v/>
      </c>
      <c r="AE61" s="37"/>
      <c r="AF61" s="37" t="str">
        <f t="shared" ca="1" si="28"/>
        <v/>
      </c>
      <c r="AG61" s="37"/>
      <c r="AH61" s="37" t="str">
        <f t="shared" ca="1" si="29"/>
        <v/>
      </c>
      <c r="AI61" s="37"/>
      <c r="AJ61" s="37" t="str">
        <f t="shared" ca="1" si="30"/>
        <v/>
      </c>
      <c r="AK61" s="37"/>
      <c r="AL61" s="37" t="str">
        <f t="shared" ca="1" si="31"/>
        <v>P</v>
      </c>
      <c r="AM61" s="37"/>
      <c r="AN61" s="37" t="str">
        <f t="shared" ca="1" si="32"/>
        <v/>
      </c>
      <c r="AO61" s="37"/>
      <c r="AP61" s="37" t="str">
        <f t="shared" ca="1" si="33"/>
        <v>X</v>
      </c>
      <c r="AQ61" s="37"/>
      <c r="AR61" s="37" t="str">
        <f t="shared" ca="1" si="34"/>
        <v/>
      </c>
      <c r="AS61" s="37"/>
      <c r="AT61" s="37" t="str">
        <f t="shared" ca="1" si="35"/>
        <v/>
      </c>
      <c r="AU61" s="37"/>
      <c r="AV61" s="37" t="str">
        <f t="shared" ca="1" si="36"/>
        <v/>
      </c>
      <c r="AW61" s="37"/>
      <c r="AX61" s="37" t="str">
        <f t="shared" ca="1" si="37"/>
        <v/>
      </c>
      <c r="AY61" s="37"/>
      <c r="AZ61" s="37" t="str">
        <f t="shared" ca="1" si="38"/>
        <v/>
      </c>
      <c r="BA61" s="37"/>
      <c r="BB61" s="37" t="str">
        <f t="shared" ca="1" si="39"/>
        <v/>
      </c>
      <c r="BC61" s="37"/>
      <c r="BD61" s="37" t="str">
        <f t="shared" ca="1" si="40"/>
        <v/>
      </c>
      <c r="BE61" s="37"/>
      <c r="BF61" s="37" t="str">
        <f t="shared" ca="1" si="41"/>
        <v/>
      </c>
      <c r="BG61" s="37"/>
    </row>
    <row r="62" spans="1:59" ht="15" customHeight="1" x14ac:dyDescent="0.3">
      <c r="A62" s="29" t="s">
        <v>74</v>
      </c>
      <c r="B62" s="29"/>
      <c r="C62" s="29"/>
      <c r="D62" s="29"/>
      <c r="E62" s="29"/>
      <c r="F62" s="29"/>
      <c r="G62" s="29"/>
      <c r="H62" s="29"/>
      <c r="I62" s="29" t="s">
        <v>3</v>
      </c>
      <c r="J62" s="29"/>
      <c r="K62" s="29"/>
      <c r="L62" s="29"/>
      <c r="M62" s="30"/>
      <c r="N62" s="30"/>
      <c r="O62" s="30"/>
      <c r="P62" s="31" t="s">
        <v>12</v>
      </c>
      <c r="Q62" s="31"/>
      <c r="R62" s="31"/>
      <c r="S62" s="7"/>
      <c r="T62" s="5"/>
      <c r="U62" s="31">
        <f ca="1">DATE(YEAR(Livegang),MONTH(Livegang)-2,DAY(Livegang))</f>
        <v>45717</v>
      </c>
      <c r="V62" s="31"/>
      <c r="W62" s="31"/>
      <c r="X62" s="31">
        <f ca="1">DATE(YEAR(Livegang),MONTH(Livegang)-0,DAY(Livegang))</f>
        <v>45778</v>
      </c>
      <c r="Y62" s="31"/>
      <c r="Z62" s="31"/>
      <c r="AA62" s="31"/>
      <c r="AB62" s="31"/>
      <c r="AC62" s="31"/>
      <c r="AD62" s="37" t="str">
        <f t="shared" ca="1" si="27"/>
        <v/>
      </c>
      <c r="AE62" s="37"/>
      <c r="AF62" s="37" t="str">
        <f t="shared" ca="1" si="28"/>
        <v/>
      </c>
      <c r="AG62" s="37"/>
      <c r="AH62" s="37" t="str">
        <f t="shared" ca="1" si="29"/>
        <v/>
      </c>
      <c r="AI62" s="37"/>
      <c r="AJ62" s="37" t="str">
        <f t="shared" ca="1" si="30"/>
        <v/>
      </c>
      <c r="AK62" s="37"/>
      <c r="AL62" s="37" t="str">
        <f t="shared" ca="1" si="31"/>
        <v>P</v>
      </c>
      <c r="AM62" s="37"/>
      <c r="AN62" s="37" t="str">
        <f t="shared" ca="1" si="32"/>
        <v/>
      </c>
      <c r="AO62" s="37"/>
      <c r="AP62" s="37" t="str">
        <f t="shared" ca="1" si="33"/>
        <v>X</v>
      </c>
      <c r="AQ62" s="37"/>
      <c r="AR62" s="37" t="str">
        <f t="shared" ca="1" si="34"/>
        <v/>
      </c>
      <c r="AS62" s="37"/>
      <c r="AT62" s="37" t="str">
        <f t="shared" ca="1" si="35"/>
        <v/>
      </c>
      <c r="AU62" s="37"/>
      <c r="AV62" s="37" t="str">
        <f t="shared" ca="1" si="36"/>
        <v/>
      </c>
      <c r="AW62" s="37"/>
      <c r="AX62" s="37" t="str">
        <f t="shared" ca="1" si="37"/>
        <v/>
      </c>
      <c r="AY62" s="37"/>
      <c r="AZ62" s="37" t="str">
        <f t="shared" ca="1" si="38"/>
        <v/>
      </c>
      <c r="BA62" s="37"/>
      <c r="BB62" s="37" t="str">
        <f t="shared" ca="1" si="39"/>
        <v/>
      </c>
      <c r="BC62" s="37"/>
      <c r="BD62" s="37" t="str">
        <f t="shared" ca="1" si="40"/>
        <v/>
      </c>
      <c r="BE62" s="37"/>
      <c r="BF62" s="37" t="str">
        <f t="shared" ca="1" si="41"/>
        <v/>
      </c>
      <c r="BG62" s="37"/>
    </row>
    <row r="63" spans="1:59" ht="15" customHeight="1" x14ac:dyDescent="0.3">
      <c r="A63" s="39"/>
      <c r="B63" s="39"/>
      <c r="C63" s="39"/>
      <c r="D63" s="39"/>
      <c r="E63" s="39"/>
      <c r="F63" s="39"/>
      <c r="G63" s="39"/>
      <c r="H63" s="39"/>
      <c r="I63" s="29"/>
      <c r="J63" s="29"/>
      <c r="K63" s="29"/>
      <c r="L63" s="29"/>
      <c r="M63" s="30"/>
      <c r="N63" s="30"/>
      <c r="O63" s="30"/>
      <c r="P63" s="40"/>
      <c r="Q63" s="40"/>
      <c r="R63" s="40"/>
      <c r="S63" s="41"/>
      <c r="T63" s="41"/>
      <c r="U63" s="40"/>
      <c r="V63" s="40"/>
      <c r="W63" s="40"/>
      <c r="X63" s="40"/>
      <c r="Y63" s="40"/>
      <c r="Z63" s="40"/>
      <c r="AA63" s="40"/>
      <c r="AB63" s="40"/>
      <c r="AC63" s="40"/>
      <c r="AD63" s="37" t="str">
        <f t="shared" ca="1" si="27"/>
        <v/>
      </c>
      <c r="AE63" s="37"/>
      <c r="AF63" s="37" t="str">
        <f t="shared" ca="1" si="28"/>
        <v/>
      </c>
      <c r="AG63" s="37"/>
      <c r="AH63" s="37" t="str">
        <f t="shared" ca="1" si="29"/>
        <v/>
      </c>
      <c r="AI63" s="37"/>
      <c r="AJ63" s="37" t="str">
        <f t="shared" ca="1" si="30"/>
        <v/>
      </c>
      <c r="AK63" s="37"/>
      <c r="AL63" s="37" t="str">
        <f t="shared" ca="1" si="31"/>
        <v/>
      </c>
      <c r="AM63" s="37"/>
      <c r="AN63" s="37" t="str">
        <f t="shared" ca="1" si="32"/>
        <v/>
      </c>
      <c r="AO63" s="37"/>
      <c r="AP63" s="37" t="str">
        <f t="shared" ca="1" si="33"/>
        <v/>
      </c>
      <c r="AQ63" s="37"/>
      <c r="AR63" s="37" t="str">
        <f t="shared" ca="1" si="34"/>
        <v/>
      </c>
      <c r="AS63" s="37"/>
      <c r="AT63" s="37" t="str">
        <f t="shared" ca="1" si="35"/>
        <v/>
      </c>
      <c r="AU63" s="37"/>
      <c r="AV63" s="37" t="str">
        <f t="shared" ca="1" si="36"/>
        <v/>
      </c>
      <c r="AW63" s="37"/>
      <c r="AX63" s="37" t="str">
        <f t="shared" ca="1" si="37"/>
        <v/>
      </c>
      <c r="AY63" s="37"/>
      <c r="AZ63" s="37" t="str">
        <f t="shared" ca="1" si="38"/>
        <v/>
      </c>
      <c r="BA63" s="37"/>
      <c r="BB63" s="37" t="str">
        <f t="shared" ca="1" si="39"/>
        <v/>
      </c>
      <c r="BC63" s="37"/>
      <c r="BD63" s="37" t="str">
        <f t="shared" ca="1" si="40"/>
        <v/>
      </c>
      <c r="BE63" s="37"/>
      <c r="BF63" s="37" t="str">
        <f t="shared" ca="1" si="41"/>
        <v/>
      </c>
      <c r="BG63" s="37"/>
    </row>
    <row r="64" spans="1:59" ht="15" customHeight="1" x14ac:dyDescent="0.3">
      <c r="A64" s="39"/>
      <c r="B64" s="39"/>
      <c r="C64" s="39"/>
      <c r="D64" s="39"/>
      <c r="E64" s="39"/>
      <c r="F64" s="39"/>
      <c r="G64" s="39"/>
      <c r="H64" s="39"/>
      <c r="I64" s="29"/>
      <c r="J64" s="29"/>
      <c r="K64" s="29"/>
      <c r="L64" s="29"/>
      <c r="M64" s="30"/>
      <c r="N64" s="30"/>
      <c r="O64" s="30"/>
      <c r="P64" s="40"/>
      <c r="Q64" s="40"/>
      <c r="R64" s="40"/>
      <c r="S64" s="41"/>
      <c r="T64" s="41"/>
      <c r="U64" s="40"/>
      <c r="V64" s="40"/>
      <c r="W64" s="40"/>
      <c r="X64" s="40"/>
      <c r="Y64" s="40"/>
      <c r="Z64" s="40"/>
      <c r="AA64" s="40"/>
      <c r="AB64" s="40"/>
      <c r="AC64" s="40"/>
      <c r="AD64" s="37" t="str">
        <f t="shared" ca="1" si="27"/>
        <v/>
      </c>
      <c r="AE64" s="37"/>
      <c r="AF64" s="37" t="str">
        <f t="shared" ca="1" si="28"/>
        <v/>
      </c>
      <c r="AG64" s="37"/>
      <c r="AH64" s="37" t="str">
        <f t="shared" ca="1" si="29"/>
        <v/>
      </c>
      <c r="AI64" s="37"/>
      <c r="AJ64" s="37" t="str">
        <f t="shared" ca="1" si="30"/>
        <v/>
      </c>
      <c r="AK64" s="37"/>
      <c r="AL64" s="37" t="str">
        <f t="shared" ca="1" si="31"/>
        <v/>
      </c>
      <c r="AM64" s="37"/>
      <c r="AN64" s="37" t="str">
        <f t="shared" ca="1" si="32"/>
        <v/>
      </c>
      <c r="AO64" s="37"/>
      <c r="AP64" s="37" t="str">
        <f t="shared" ca="1" si="33"/>
        <v/>
      </c>
      <c r="AQ64" s="37"/>
      <c r="AR64" s="37" t="str">
        <f t="shared" ca="1" si="34"/>
        <v/>
      </c>
      <c r="AS64" s="37"/>
      <c r="AT64" s="37" t="str">
        <f t="shared" ca="1" si="35"/>
        <v/>
      </c>
      <c r="AU64" s="37"/>
      <c r="AV64" s="37" t="str">
        <f t="shared" ca="1" si="36"/>
        <v/>
      </c>
      <c r="AW64" s="37"/>
      <c r="AX64" s="37" t="str">
        <f t="shared" ca="1" si="37"/>
        <v/>
      </c>
      <c r="AY64" s="37"/>
      <c r="AZ64" s="37" t="str">
        <f t="shared" ca="1" si="38"/>
        <v/>
      </c>
      <c r="BA64" s="37"/>
      <c r="BB64" s="37" t="str">
        <f t="shared" ca="1" si="39"/>
        <v/>
      </c>
      <c r="BC64" s="37"/>
      <c r="BD64" s="37" t="str">
        <f t="shared" ca="1" si="40"/>
        <v/>
      </c>
      <c r="BE64" s="37"/>
      <c r="BF64" s="37" t="str">
        <f t="shared" ca="1" si="41"/>
        <v/>
      </c>
      <c r="BG64" s="37"/>
    </row>
    <row r="65" spans="1:59" ht="15" customHeight="1" x14ac:dyDescent="0.3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0"/>
      <c r="N65" s="30"/>
      <c r="O65" s="30"/>
      <c r="P65" s="40"/>
      <c r="Q65" s="40"/>
      <c r="R65" s="40"/>
      <c r="S65" s="41"/>
      <c r="T65" s="41"/>
      <c r="U65" s="40"/>
      <c r="V65" s="40"/>
      <c r="W65" s="40"/>
      <c r="X65" s="40"/>
      <c r="Y65" s="40"/>
      <c r="Z65" s="40"/>
      <c r="AA65" s="40"/>
      <c r="AB65" s="40"/>
      <c r="AC65" s="40"/>
      <c r="AD65" s="37" t="str">
        <f t="shared" ca="1" si="27"/>
        <v/>
      </c>
      <c r="AE65" s="37"/>
      <c r="AF65" s="37" t="str">
        <f t="shared" ca="1" si="28"/>
        <v/>
      </c>
      <c r="AG65" s="37"/>
      <c r="AH65" s="37" t="str">
        <f t="shared" ca="1" si="29"/>
        <v/>
      </c>
      <c r="AI65" s="37"/>
      <c r="AJ65" s="37" t="str">
        <f t="shared" ca="1" si="30"/>
        <v/>
      </c>
      <c r="AK65" s="37"/>
      <c r="AL65" s="37" t="str">
        <f t="shared" ca="1" si="31"/>
        <v/>
      </c>
      <c r="AM65" s="37"/>
      <c r="AN65" s="37" t="str">
        <f t="shared" ca="1" si="32"/>
        <v/>
      </c>
      <c r="AO65" s="37"/>
      <c r="AP65" s="37" t="str">
        <f t="shared" ca="1" si="33"/>
        <v/>
      </c>
      <c r="AQ65" s="37"/>
      <c r="AR65" s="37" t="str">
        <f t="shared" ca="1" si="34"/>
        <v/>
      </c>
      <c r="AS65" s="37"/>
      <c r="AT65" s="37" t="str">
        <f t="shared" ca="1" si="35"/>
        <v/>
      </c>
      <c r="AU65" s="37"/>
      <c r="AV65" s="37" t="str">
        <f t="shared" ca="1" si="36"/>
        <v/>
      </c>
      <c r="AW65" s="37"/>
      <c r="AX65" s="37" t="str">
        <f t="shared" ca="1" si="37"/>
        <v/>
      </c>
      <c r="AY65" s="37"/>
      <c r="AZ65" s="37" t="str">
        <f t="shared" ca="1" si="38"/>
        <v/>
      </c>
      <c r="BA65" s="37"/>
      <c r="BB65" s="37" t="str">
        <f t="shared" ca="1" si="39"/>
        <v/>
      </c>
      <c r="BC65" s="37"/>
      <c r="BD65" s="37" t="str">
        <f t="shared" ca="1" si="40"/>
        <v/>
      </c>
      <c r="BE65" s="37"/>
      <c r="BF65" s="37" t="str">
        <f t="shared" ca="1" si="41"/>
        <v/>
      </c>
      <c r="BG65" s="37"/>
    </row>
    <row r="66" spans="1:59" ht="15" customHeight="1" x14ac:dyDescent="0.3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0"/>
      <c r="N66" s="30"/>
      <c r="O66" s="30"/>
      <c r="P66" s="40"/>
      <c r="Q66" s="40"/>
      <c r="R66" s="40"/>
      <c r="S66" s="41"/>
      <c r="T66" s="41"/>
      <c r="U66" s="40"/>
      <c r="V66" s="40"/>
      <c r="W66" s="40"/>
      <c r="X66" s="40"/>
      <c r="Y66" s="40"/>
      <c r="Z66" s="40"/>
      <c r="AA66" s="40"/>
      <c r="AB66" s="40"/>
      <c r="AC66" s="40"/>
      <c r="AD66" s="37" t="str">
        <f t="shared" ca="1" si="27"/>
        <v/>
      </c>
      <c r="AE66" s="37"/>
      <c r="AF66" s="37" t="str">
        <f t="shared" ca="1" si="28"/>
        <v/>
      </c>
      <c r="AG66" s="37"/>
      <c r="AH66" s="37" t="str">
        <f t="shared" ca="1" si="29"/>
        <v/>
      </c>
      <c r="AI66" s="37"/>
      <c r="AJ66" s="37" t="str">
        <f t="shared" ca="1" si="30"/>
        <v/>
      </c>
      <c r="AK66" s="37"/>
      <c r="AL66" s="37" t="str">
        <f t="shared" ca="1" si="31"/>
        <v/>
      </c>
      <c r="AM66" s="37"/>
      <c r="AN66" s="37" t="str">
        <f t="shared" ca="1" si="32"/>
        <v/>
      </c>
      <c r="AO66" s="37"/>
      <c r="AP66" s="37" t="str">
        <f t="shared" ca="1" si="33"/>
        <v/>
      </c>
      <c r="AQ66" s="37"/>
      <c r="AR66" s="37" t="str">
        <f t="shared" ca="1" si="34"/>
        <v/>
      </c>
      <c r="AS66" s="37"/>
      <c r="AT66" s="37" t="str">
        <f t="shared" ca="1" si="35"/>
        <v/>
      </c>
      <c r="AU66" s="37"/>
      <c r="AV66" s="37" t="str">
        <f t="shared" ca="1" si="36"/>
        <v/>
      </c>
      <c r="AW66" s="37"/>
      <c r="AX66" s="37" t="str">
        <f t="shared" ca="1" si="37"/>
        <v/>
      </c>
      <c r="AY66" s="37"/>
      <c r="AZ66" s="37" t="str">
        <f t="shared" ca="1" si="38"/>
        <v/>
      </c>
      <c r="BA66" s="37"/>
      <c r="BB66" s="37" t="str">
        <f t="shared" ca="1" si="39"/>
        <v/>
      </c>
      <c r="BC66" s="37"/>
      <c r="BD66" s="37" t="str">
        <f t="shared" ca="1" si="40"/>
        <v/>
      </c>
      <c r="BE66" s="37"/>
      <c r="BF66" s="37" t="str">
        <f t="shared" ca="1" si="41"/>
        <v/>
      </c>
      <c r="BG66" s="37"/>
    </row>
    <row r="67" spans="1:59" ht="15" customHeight="1" x14ac:dyDescent="0.3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0"/>
      <c r="N67" s="30"/>
      <c r="O67" s="30"/>
      <c r="P67" s="40"/>
      <c r="Q67" s="40"/>
      <c r="R67" s="40"/>
      <c r="S67" s="41"/>
      <c r="T67" s="41"/>
      <c r="U67" s="40"/>
      <c r="V67" s="40"/>
      <c r="W67" s="40"/>
      <c r="X67" s="40"/>
      <c r="Y67" s="40"/>
      <c r="Z67" s="40"/>
      <c r="AA67" s="40"/>
      <c r="AB67" s="40"/>
      <c r="AC67" s="40"/>
      <c r="AD67" s="37" t="str">
        <f t="shared" ca="1" si="27"/>
        <v/>
      </c>
      <c r="AE67" s="37"/>
      <c r="AF67" s="37" t="str">
        <f t="shared" ca="1" si="28"/>
        <v/>
      </c>
      <c r="AG67" s="37"/>
      <c r="AH67" s="37" t="str">
        <f t="shared" ca="1" si="29"/>
        <v/>
      </c>
      <c r="AI67" s="37"/>
      <c r="AJ67" s="37" t="str">
        <f t="shared" ca="1" si="30"/>
        <v/>
      </c>
      <c r="AK67" s="37"/>
      <c r="AL67" s="37" t="str">
        <f t="shared" ca="1" si="31"/>
        <v/>
      </c>
      <c r="AM67" s="37"/>
      <c r="AN67" s="37" t="str">
        <f t="shared" ca="1" si="32"/>
        <v/>
      </c>
      <c r="AO67" s="37"/>
      <c r="AP67" s="37" t="str">
        <f t="shared" ca="1" si="33"/>
        <v/>
      </c>
      <c r="AQ67" s="37"/>
      <c r="AR67" s="37" t="str">
        <f t="shared" ca="1" si="34"/>
        <v/>
      </c>
      <c r="AS67" s="37"/>
      <c r="AT67" s="37" t="str">
        <f t="shared" ca="1" si="35"/>
        <v/>
      </c>
      <c r="AU67" s="37"/>
      <c r="AV67" s="37" t="str">
        <f t="shared" ca="1" si="36"/>
        <v/>
      </c>
      <c r="AW67" s="37"/>
      <c r="AX67" s="37" t="str">
        <f t="shared" ca="1" si="37"/>
        <v/>
      </c>
      <c r="AY67" s="37"/>
      <c r="AZ67" s="37" t="str">
        <f t="shared" ca="1" si="38"/>
        <v/>
      </c>
      <c r="BA67" s="37"/>
      <c r="BB67" s="37" t="str">
        <f t="shared" ca="1" si="39"/>
        <v/>
      </c>
      <c r="BC67" s="37"/>
      <c r="BD67" s="37" t="str">
        <f t="shared" ca="1" si="40"/>
        <v/>
      </c>
      <c r="BE67" s="37"/>
      <c r="BF67" s="37" t="str">
        <f t="shared" ca="1" si="41"/>
        <v/>
      </c>
      <c r="BG67" s="37"/>
    </row>
    <row r="68" spans="1:59" ht="15" customHeight="1" x14ac:dyDescent="0.3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0"/>
      <c r="N68" s="30"/>
      <c r="O68" s="30"/>
      <c r="P68" s="40"/>
      <c r="Q68" s="40"/>
      <c r="R68" s="40"/>
      <c r="S68" s="41"/>
      <c r="T68" s="41"/>
      <c r="U68" s="40"/>
      <c r="V68" s="40"/>
      <c r="W68" s="40"/>
      <c r="X68" s="40"/>
      <c r="Y68" s="40"/>
      <c r="Z68" s="40"/>
      <c r="AA68" s="40"/>
      <c r="AB68" s="40"/>
      <c r="AC68" s="40"/>
      <c r="AD68" s="37" t="str">
        <f t="shared" ca="1" si="27"/>
        <v/>
      </c>
      <c r="AE68" s="37"/>
      <c r="AF68" s="37" t="str">
        <f t="shared" ca="1" si="28"/>
        <v/>
      </c>
      <c r="AG68" s="37"/>
      <c r="AH68" s="37" t="str">
        <f t="shared" ca="1" si="29"/>
        <v/>
      </c>
      <c r="AI68" s="37"/>
      <c r="AJ68" s="37" t="str">
        <f t="shared" ca="1" si="30"/>
        <v/>
      </c>
      <c r="AK68" s="37"/>
      <c r="AL68" s="37" t="str">
        <f t="shared" ca="1" si="31"/>
        <v/>
      </c>
      <c r="AM68" s="37"/>
      <c r="AN68" s="37" t="str">
        <f t="shared" ca="1" si="32"/>
        <v/>
      </c>
      <c r="AO68" s="37"/>
      <c r="AP68" s="37" t="str">
        <f t="shared" ca="1" si="33"/>
        <v/>
      </c>
      <c r="AQ68" s="37"/>
      <c r="AR68" s="37" t="str">
        <f t="shared" ca="1" si="34"/>
        <v/>
      </c>
      <c r="AS68" s="37"/>
      <c r="AT68" s="37" t="str">
        <f t="shared" ca="1" si="35"/>
        <v/>
      </c>
      <c r="AU68" s="37"/>
      <c r="AV68" s="37" t="str">
        <f t="shared" ca="1" si="36"/>
        <v/>
      </c>
      <c r="AW68" s="37"/>
      <c r="AX68" s="37" t="str">
        <f t="shared" ca="1" si="37"/>
        <v/>
      </c>
      <c r="AY68" s="37"/>
      <c r="AZ68" s="37" t="str">
        <f t="shared" ca="1" si="38"/>
        <v/>
      </c>
      <c r="BA68" s="37"/>
      <c r="BB68" s="37" t="str">
        <f t="shared" ca="1" si="39"/>
        <v/>
      </c>
      <c r="BC68" s="37"/>
      <c r="BD68" s="37" t="str">
        <f t="shared" ca="1" si="40"/>
        <v/>
      </c>
      <c r="BE68" s="37"/>
      <c r="BF68" s="37" t="str">
        <f t="shared" ca="1" si="41"/>
        <v/>
      </c>
      <c r="BG68" s="37"/>
    </row>
    <row r="69" spans="1:59" ht="15" customHeight="1" x14ac:dyDescent="0.3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0"/>
      <c r="N69" s="30"/>
      <c r="O69" s="30"/>
      <c r="P69" s="40"/>
      <c r="Q69" s="40"/>
      <c r="R69" s="40"/>
      <c r="S69" s="41"/>
      <c r="T69" s="41"/>
      <c r="U69" s="40"/>
      <c r="V69" s="40"/>
      <c r="W69" s="40"/>
      <c r="X69" s="40"/>
      <c r="Y69" s="40"/>
      <c r="Z69" s="40"/>
      <c r="AA69" s="40"/>
      <c r="AB69" s="40"/>
      <c r="AC69" s="40"/>
      <c r="AD69" s="37" t="str">
        <f t="shared" ca="1" si="27"/>
        <v/>
      </c>
      <c r="AE69" s="37"/>
      <c r="AF69" s="37" t="str">
        <f t="shared" ca="1" si="28"/>
        <v/>
      </c>
      <c r="AG69" s="37"/>
      <c r="AH69" s="37" t="str">
        <f t="shared" ca="1" si="29"/>
        <v/>
      </c>
      <c r="AI69" s="37"/>
      <c r="AJ69" s="37" t="str">
        <f t="shared" ca="1" si="30"/>
        <v/>
      </c>
      <c r="AK69" s="37"/>
      <c r="AL69" s="37" t="str">
        <f t="shared" ca="1" si="31"/>
        <v/>
      </c>
      <c r="AM69" s="37"/>
      <c r="AN69" s="37" t="str">
        <f t="shared" ca="1" si="32"/>
        <v/>
      </c>
      <c r="AO69" s="37"/>
      <c r="AP69" s="37" t="str">
        <f t="shared" ca="1" si="33"/>
        <v/>
      </c>
      <c r="AQ69" s="37"/>
      <c r="AR69" s="37" t="str">
        <f t="shared" ca="1" si="34"/>
        <v/>
      </c>
      <c r="AS69" s="37"/>
      <c r="AT69" s="37" t="str">
        <f t="shared" ca="1" si="35"/>
        <v/>
      </c>
      <c r="AU69" s="37"/>
      <c r="AV69" s="37" t="str">
        <f t="shared" ca="1" si="36"/>
        <v/>
      </c>
      <c r="AW69" s="37"/>
      <c r="AX69" s="37" t="str">
        <f t="shared" ca="1" si="37"/>
        <v/>
      </c>
      <c r="AY69" s="37"/>
      <c r="AZ69" s="37" t="str">
        <f t="shared" ca="1" si="38"/>
        <v/>
      </c>
      <c r="BA69" s="37"/>
      <c r="BB69" s="37" t="str">
        <f t="shared" ca="1" si="39"/>
        <v/>
      </c>
      <c r="BC69" s="37"/>
      <c r="BD69" s="37" t="str">
        <f t="shared" ca="1" si="40"/>
        <v/>
      </c>
      <c r="BE69" s="37"/>
      <c r="BF69" s="37" t="str">
        <f t="shared" ca="1" si="41"/>
        <v/>
      </c>
      <c r="BG69" s="37"/>
    </row>
    <row r="70" spans="1:59" ht="15" customHeight="1" x14ac:dyDescent="0.3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0"/>
      <c r="N70" s="30"/>
      <c r="O70" s="30"/>
      <c r="P70" s="40"/>
      <c r="Q70" s="40"/>
      <c r="R70" s="40"/>
      <c r="S70" s="41"/>
      <c r="T70" s="41"/>
      <c r="U70" s="40"/>
      <c r="V70" s="40"/>
      <c r="W70" s="40"/>
      <c r="X70" s="40"/>
      <c r="Y70" s="40"/>
      <c r="Z70" s="40"/>
      <c r="AA70" s="40"/>
      <c r="AB70" s="40"/>
      <c r="AC70" s="40"/>
      <c r="AD70" s="37" t="str">
        <f t="shared" ca="1" si="27"/>
        <v/>
      </c>
      <c r="AE70" s="37"/>
      <c r="AF70" s="37" t="str">
        <f t="shared" ca="1" si="28"/>
        <v/>
      </c>
      <c r="AG70" s="37"/>
      <c r="AH70" s="37" t="str">
        <f t="shared" ca="1" si="29"/>
        <v/>
      </c>
      <c r="AI70" s="37"/>
      <c r="AJ70" s="37" t="str">
        <f t="shared" ca="1" si="30"/>
        <v/>
      </c>
      <c r="AK70" s="37"/>
      <c r="AL70" s="37" t="str">
        <f t="shared" ca="1" si="31"/>
        <v/>
      </c>
      <c r="AM70" s="37"/>
      <c r="AN70" s="37" t="str">
        <f t="shared" ca="1" si="32"/>
        <v/>
      </c>
      <c r="AO70" s="37"/>
      <c r="AP70" s="37" t="str">
        <f t="shared" ca="1" si="33"/>
        <v/>
      </c>
      <c r="AQ70" s="37"/>
      <c r="AR70" s="37" t="str">
        <f t="shared" ca="1" si="34"/>
        <v/>
      </c>
      <c r="AS70" s="37"/>
      <c r="AT70" s="37" t="str">
        <f t="shared" ca="1" si="35"/>
        <v/>
      </c>
      <c r="AU70" s="37"/>
      <c r="AV70" s="37" t="str">
        <f t="shared" ca="1" si="36"/>
        <v/>
      </c>
      <c r="AW70" s="37"/>
      <c r="AX70" s="37" t="str">
        <f t="shared" ca="1" si="37"/>
        <v/>
      </c>
      <c r="AY70" s="37"/>
      <c r="AZ70" s="37" t="str">
        <f t="shared" ca="1" si="38"/>
        <v/>
      </c>
      <c r="BA70" s="37"/>
      <c r="BB70" s="37" t="str">
        <f t="shared" ca="1" si="39"/>
        <v/>
      </c>
      <c r="BC70" s="37"/>
      <c r="BD70" s="37" t="str">
        <f t="shared" ca="1" si="40"/>
        <v/>
      </c>
      <c r="BE70" s="37"/>
      <c r="BF70" s="37" t="str">
        <f t="shared" ca="1" si="41"/>
        <v/>
      </c>
      <c r="BG70" s="37"/>
    </row>
    <row r="71" spans="1:59" ht="15" customHeight="1" x14ac:dyDescent="0.3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0"/>
      <c r="N71" s="30"/>
      <c r="O71" s="30"/>
      <c r="P71" s="40"/>
      <c r="Q71" s="40"/>
      <c r="R71" s="40"/>
      <c r="S71" s="41"/>
      <c r="T71" s="41"/>
      <c r="U71" s="40"/>
      <c r="V71" s="40"/>
      <c r="W71" s="40"/>
      <c r="X71" s="40"/>
      <c r="Y71" s="40"/>
      <c r="Z71" s="40"/>
      <c r="AA71" s="40"/>
      <c r="AB71" s="40"/>
      <c r="AC71" s="40"/>
      <c r="AD71" s="37" t="str">
        <f t="shared" ca="1" si="27"/>
        <v/>
      </c>
      <c r="AE71" s="37"/>
      <c r="AF71" s="37" t="str">
        <f t="shared" ca="1" si="28"/>
        <v/>
      </c>
      <c r="AG71" s="37"/>
      <c r="AH71" s="37" t="str">
        <f t="shared" ca="1" si="29"/>
        <v/>
      </c>
      <c r="AI71" s="37"/>
      <c r="AJ71" s="37" t="str">
        <f t="shared" ca="1" si="30"/>
        <v/>
      </c>
      <c r="AK71" s="37"/>
      <c r="AL71" s="37" t="str">
        <f t="shared" ca="1" si="31"/>
        <v/>
      </c>
      <c r="AM71" s="37"/>
      <c r="AN71" s="37" t="str">
        <f t="shared" ca="1" si="32"/>
        <v/>
      </c>
      <c r="AO71" s="37"/>
      <c r="AP71" s="37" t="str">
        <f t="shared" ca="1" si="33"/>
        <v/>
      </c>
      <c r="AQ71" s="37"/>
      <c r="AR71" s="37" t="str">
        <f t="shared" ca="1" si="34"/>
        <v/>
      </c>
      <c r="AS71" s="37"/>
      <c r="AT71" s="37" t="str">
        <f t="shared" ca="1" si="35"/>
        <v/>
      </c>
      <c r="AU71" s="37"/>
      <c r="AV71" s="37" t="str">
        <f t="shared" ca="1" si="36"/>
        <v/>
      </c>
      <c r="AW71" s="37"/>
      <c r="AX71" s="37" t="str">
        <f t="shared" ca="1" si="37"/>
        <v/>
      </c>
      <c r="AY71" s="37"/>
      <c r="AZ71" s="37" t="str">
        <f t="shared" ca="1" si="38"/>
        <v/>
      </c>
      <c r="BA71" s="37"/>
      <c r="BB71" s="37" t="str">
        <f t="shared" ca="1" si="39"/>
        <v/>
      </c>
      <c r="BC71" s="37"/>
      <c r="BD71" s="37" t="str">
        <f t="shared" ca="1" si="40"/>
        <v/>
      </c>
      <c r="BE71" s="37"/>
      <c r="BF71" s="37" t="str">
        <f t="shared" ca="1" si="41"/>
        <v/>
      </c>
      <c r="BG71" s="37"/>
    </row>
    <row r="72" spans="1:59" ht="15" customHeight="1" x14ac:dyDescent="0.3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0"/>
      <c r="N72" s="30"/>
      <c r="O72" s="30"/>
      <c r="P72" s="40"/>
      <c r="Q72" s="40"/>
      <c r="R72" s="40"/>
      <c r="S72" s="41"/>
      <c r="T72" s="41"/>
      <c r="U72" s="40"/>
      <c r="V72" s="40"/>
      <c r="W72" s="40"/>
      <c r="X72" s="40"/>
      <c r="Y72" s="40"/>
      <c r="Z72" s="40"/>
      <c r="AA72" s="40"/>
      <c r="AB72" s="40"/>
      <c r="AC72" s="40"/>
      <c r="AD72" s="37" t="str">
        <f t="shared" ca="1" si="27"/>
        <v/>
      </c>
      <c r="AE72" s="37"/>
      <c r="AF72" s="37" t="str">
        <f t="shared" ca="1" si="28"/>
        <v/>
      </c>
      <c r="AG72" s="37"/>
      <c r="AH72" s="37" t="str">
        <f t="shared" ca="1" si="29"/>
        <v/>
      </c>
      <c r="AI72" s="37"/>
      <c r="AJ72" s="37" t="str">
        <f t="shared" ca="1" si="30"/>
        <v/>
      </c>
      <c r="AK72" s="37"/>
      <c r="AL72" s="37" t="str">
        <f t="shared" ca="1" si="31"/>
        <v/>
      </c>
      <c r="AM72" s="37"/>
      <c r="AN72" s="37" t="str">
        <f t="shared" ca="1" si="32"/>
        <v/>
      </c>
      <c r="AO72" s="37"/>
      <c r="AP72" s="37" t="str">
        <f t="shared" ca="1" si="33"/>
        <v/>
      </c>
      <c r="AQ72" s="37"/>
      <c r="AR72" s="37" t="str">
        <f t="shared" ca="1" si="34"/>
        <v/>
      </c>
      <c r="AS72" s="37"/>
      <c r="AT72" s="37" t="str">
        <f t="shared" ca="1" si="35"/>
        <v/>
      </c>
      <c r="AU72" s="37"/>
      <c r="AV72" s="37" t="str">
        <f t="shared" ca="1" si="36"/>
        <v/>
      </c>
      <c r="AW72" s="37"/>
      <c r="AX72" s="37" t="str">
        <f t="shared" ca="1" si="37"/>
        <v/>
      </c>
      <c r="AY72" s="37"/>
      <c r="AZ72" s="37" t="str">
        <f t="shared" ca="1" si="38"/>
        <v/>
      </c>
      <c r="BA72" s="37"/>
      <c r="BB72" s="37" t="str">
        <f t="shared" ca="1" si="39"/>
        <v/>
      </c>
      <c r="BC72" s="37"/>
      <c r="BD72" s="37" t="str">
        <f t="shared" ca="1" si="40"/>
        <v/>
      </c>
      <c r="BE72" s="37"/>
      <c r="BF72" s="37" t="str">
        <f t="shared" ca="1" si="41"/>
        <v/>
      </c>
      <c r="BG72" s="37"/>
    </row>
    <row r="73" spans="1:59" ht="15" customHeight="1" x14ac:dyDescent="0.3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0"/>
      <c r="N73" s="30"/>
      <c r="O73" s="30"/>
      <c r="P73" s="40"/>
      <c r="Q73" s="40"/>
      <c r="R73" s="40"/>
      <c r="S73" s="41"/>
      <c r="T73" s="41"/>
      <c r="U73" s="40"/>
      <c r="V73" s="40"/>
      <c r="W73" s="40"/>
      <c r="X73" s="40"/>
      <c r="Y73" s="40"/>
      <c r="Z73" s="40"/>
      <c r="AA73" s="40"/>
      <c r="AB73" s="40"/>
      <c r="AC73" s="40"/>
      <c r="AD73" s="37" t="str">
        <f t="shared" ca="1" si="27"/>
        <v/>
      </c>
      <c r="AE73" s="37"/>
      <c r="AF73" s="37" t="str">
        <f t="shared" ca="1" si="28"/>
        <v/>
      </c>
      <c r="AG73" s="37"/>
      <c r="AH73" s="37" t="str">
        <f t="shared" ca="1" si="29"/>
        <v/>
      </c>
      <c r="AI73" s="37"/>
      <c r="AJ73" s="37" t="str">
        <f t="shared" ca="1" si="30"/>
        <v/>
      </c>
      <c r="AK73" s="37"/>
      <c r="AL73" s="37" t="str">
        <f t="shared" ca="1" si="31"/>
        <v/>
      </c>
      <c r="AM73" s="37"/>
      <c r="AN73" s="37" t="str">
        <f t="shared" ca="1" si="32"/>
        <v/>
      </c>
      <c r="AO73" s="37"/>
      <c r="AP73" s="37" t="str">
        <f t="shared" ca="1" si="33"/>
        <v/>
      </c>
      <c r="AQ73" s="37"/>
      <c r="AR73" s="37" t="str">
        <f t="shared" ca="1" si="34"/>
        <v/>
      </c>
      <c r="AS73" s="37"/>
      <c r="AT73" s="37" t="str">
        <f t="shared" ca="1" si="35"/>
        <v/>
      </c>
      <c r="AU73" s="37"/>
      <c r="AV73" s="37" t="str">
        <f t="shared" ca="1" si="36"/>
        <v/>
      </c>
      <c r="AW73" s="37"/>
      <c r="AX73" s="37" t="str">
        <f t="shared" ca="1" si="37"/>
        <v/>
      </c>
      <c r="AY73" s="37"/>
      <c r="AZ73" s="37" t="str">
        <f t="shared" ca="1" si="38"/>
        <v/>
      </c>
      <c r="BA73" s="37"/>
      <c r="BB73" s="37" t="str">
        <f t="shared" ca="1" si="39"/>
        <v/>
      </c>
      <c r="BC73" s="37"/>
      <c r="BD73" s="37" t="str">
        <f t="shared" ca="1" si="40"/>
        <v/>
      </c>
      <c r="BE73" s="37"/>
      <c r="BF73" s="37" t="str">
        <f t="shared" ca="1" si="41"/>
        <v/>
      </c>
      <c r="BG73" s="37"/>
    </row>
    <row r="74" spans="1:59" ht="15" customHeight="1" x14ac:dyDescent="0.3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0"/>
      <c r="N74" s="30"/>
      <c r="O74" s="30"/>
      <c r="P74" s="40"/>
      <c r="Q74" s="40"/>
      <c r="R74" s="40"/>
      <c r="S74" s="41"/>
      <c r="T74" s="41"/>
      <c r="U74" s="40"/>
      <c r="V74" s="40"/>
      <c r="W74" s="40"/>
      <c r="X74" s="40"/>
      <c r="Y74" s="40"/>
      <c r="Z74" s="40"/>
      <c r="AA74" s="40"/>
      <c r="AB74" s="40"/>
      <c r="AC74" s="40"/>
      <c r="AD74" s="37" t="str">
        <f t="shared" ca="1" si="27"/>
        <v/>
      </c>
      <c r="AE74" s="37"/>
      <c r="AF74" s="37" t="str">
        <f t="shared" ca="1" si="28"/>
        <v/>
      </c>
      <c r="AG74" s="37"/>
      <c r="AH74" s="37" t="str">
        <f t="shared" ca="1" si="29"/>
        <v/>
      </c>
      <c r="AI74" s="37"/>
      <c r="AJ74" s="37" t="str">
        <f t="shared" ca="1" si="30"/>
        <v/>
      </c>
      <c r="AK74" s="37"/>
      <c r="AL74" s="37" t="str">
        <f t="shared" ca="1" si="31"/>
        <v/>
      </c>
      <c r="AM74" s="37"/>
      <c r="AN74" s="37" t="str">
        <f t="shared" ca="1" si="32"/>
        <v/>
      </c>
      <c r="AO74" s="37"/>
      <c r="AP74" s="37" t="str">
        <f t="shared" ca="1" si="33"/>
        <v/>
      </c>
      <c r="AQ74" s="37"/>
      <c r="AR74" s="37" t="str">
        <f t="shared" ca="1" si="34"/>
        <v/>
      </c>
      <c r="AS74" s="37"/>
      <c r="AT74" s="37" t="str">
        <f t="shared" ca="1" si="35"/>
        <v/>
      </c>
      <c r="AU74" s="37"/>
      <c r="AV74" s="37" t="str">
        <f t="shared" ca="1" si="36"/>
        <v/>
      </c>
      <c r="AW74" s="37"/>
      <c r="AX74" s="37" t="str">
        <f t="shared" ca="1" si="37"/>
        <v/>
      </c>
      <c r="AY74" s="37"/>
      <c r="AZ74" s="37" t="str">
        <f t="shared" ca="1" si="38"/>
        <v/>
      </c>
      <c r="BA74" s="37"/>
      <c r="BB74" s="37" t="str">
        <f t="shared" ca="1" si="39"/>
        <v/>
      </c>
      <c r="BC74" s="37"/>
      <c r="BD74" s="37" t="str">
        <f t="shared" ca="1" si="40"/>
        <v/>
      </c>
      <c r="BE74" s="37"/>
      <c r="BF74" s="37" t="str">
        <f t="shared" ca="1" si="41"/>
        <v/>
      </c>
      <c r="BG74" s="37"/>
    </row>
    <row r="75" spans="1:59" ht="15" customHeight="1" x14ac:dyDescent="0.3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0"/>
      <c r="N75" s="30"/>
      <c r="O75" s="30"/>
      <c r="P75" s="40"/>
      <c r="Q75" s="40"/>
      <c r="R75" s="40"/>
      <c r="S75" s="41"/>
      <c r="T75" s="41"/>
      <c r="U75" s="40"/>
      <c r="V75" s="40"/>
      <c r="W75" s="40"/>
      <c r="X75" s="40"/>
      <c r="Y75" s="40"/>
      <c r="Z75" s="40"/>
      <c r="AA75" s="40"/>
      <c r="AB75" s="40"/>
      <c r="AC75" s="40"/>
      <c r="AD75" s="37" t="str">
        <f t="shared" ca="1" si="27"/>
        <v/>
      </c>
      <c r="AE75" s="37"/>
      <c r="AF75" s="37" t="str">
        <f t="shared" ca="1" si="28"/>
        <v/>
      </c>
      <c r="AG75" s="37"/>
      <c r="AH75" s="37" t="str">
        <f t="shared" ca="1" si="29"/>
        <v/>
      </c>
      <c r="AI75" s="37"/>
      <c r="AJ75" s="37" t="str">
        <f t="shared" ca="1" si="30"/>
        <v/>
      </c>
      <c r="AK75" s="37"/>
      <c r="AL75" s="37" t="str">
        <f t="shared" ca="1" si="31"/>
        <v/>
      </c>
      <c r="AM75" s="37"/>
      <c r="AN75" s="37" t="str">
        <f t="shared" ca="1" si="32"/>
        <v/>
      </c>
      <c r="AO75" s="37"/>
      <c r="AP75" s="37" t="str">
        <f t="shared" ca="1" si="33"/>
        <v/>
      </c>
      <c r="AQ75" s="37"/>
      <c r="AR75" s="37" t="str">
        <f t="shared" ca="1" si="34"/>
        <v/>
      </c>
      <c r="AS75" s="37"/>
      <c r="AT75" s="37" t="str">
        <f t="shared" ca="1" si="35"/>
        <v/>
      </c>
      <c r="AU75" s="37"/>
      <c r="AV75" s="37" t="str">
        <f t="shared" ca="1" si="36"/>
        <v/>
      </c>
      <c r="AW75" s="37"/>
      <c r="AX75" s="37" t="str">
        <f t="shared" ca="1" si="37"/>
        <v/>
      </c>
      <c r="AY75" s="37"/>
      <c r="AZ75" s="37" t="str">
        <f t="shared" ca="1" si="38"/>
        <v/>
      </c>
      <c r="BA75" s="37"/>
      <c r="BB75" s="37" t="str">
        <f t="shared" ca="1" si="39"/>
        <v/>
      </c>
      <c r="BC75" s="37"/>
      <c r="BD75" s="37" t="str">
        <f t="shared" ca="1" si="40"/>
        <v/>
      </c>
      <c r="BE75" s="37"/>
      <c r="BF75" s="37" t="str">
        <f t="shared" ca="1" si="41"/>
        <v/>
      </c>
      <c r="BG75" s="37"/>
    </row>
    <row r="76" spans="1:59" ht="15" customHeight="1" x14ac:dyDescent="0.3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0"/>
      <c r="N76" s="30"/>
      <c r="O76" s="30"/>
      <c r="P76" s="40"/>
      <c r="Q76" s="40"/>
      <c r="R76" s="40"/>
      <c r="S76" s="41"/>
      <c r="T76" s="41"/>
      <c r="U76" s="40"/>
      <c r="V76" s="40"/>
      <c r="W76" s="40"/>
      <c r="X76" s="40"/>
      <c r="Y76" s="40"/>
      <c r="Z76" s="40"/>
      <c r="AA76" s="40"/>
      <c r="AB76" s="40"/>
      <c r="AC76" s="40"/>
      <c r="AD76" s="37" t="str">
        <f t="shared" ca="1" si="27"/>
        <v/>
      </c>
      <c r="AE76" s="37"/>
      <c r="AF76" s="37" t="str">
        <f t="shared" ca="1" si="28"/>
        <v/>
      </c>
      <c r="AG76" s="37"/>
      <c r="AH76" s="37" t="str">
        <f t="shared" ca="1" si="29"/>
        <v/>
      </c>
      <c r="AI76" s="37"/>
      <c r="AJ76" s="37" t="str">
        <f t="shared" ca="1" si="30"/>
        <v/>
      </c>
      <c r="AK76" s="37"/>
      <c r="AL76" s="37" t="str">
        <f t="shared" ca="1" si="31"/>
        <v/>
      </c>
      <c r="AM76" s="37"/>
      <c r="AN76" s="37" t="str">
        <f t="shared" ca="1" si="32"/>
        <v/>
      </c>
      <c r="AO76" s="37"/>
      <c r="AP76" s="37" t="str">
        <f t="shared" ca="1" si="33"/>
        <v/>
      </c>
      <c r="AQ76" s="37"/>
      <c r="AR76" s="37" t="str">
        <f t="shared" ca="1" si="34"/>
        <v/>
      </c>
      <c r="AS76" s="37"/>
      <c r="AT76" s="37" t="str">
        <f t="shared" ca="1" si="35"/>
        <v/>
      </c>
      <c r="AU76" s="37"/>
      <c r="AV76" s="37" t="str">
        <f t="shared" ca="1" si="36"/>
        <v/>
      </c>
      <c r="AW76" s="37"/>
      <c r="AX76" s="37" t="str">
        <f t="shared" ca="1" si="37"/>
        <v/>
      </c>
      <c r="AY76" s="37"/>
      <c r="AZ76" s="37" t="str">
        <f t="shared" ca="1" si="38"/>
        <v/>
      </c>
      <c r="BA76" s="37"/>
      <c r="BB76" s="37" t="str">
        <f t="shared" ca="1" si="39"/>
        <v/>
      </c>
      <c r="BC76" s="37"/>
      <c r="BD76" s="37" t="str">
        <f t="shared" ca="1" si="40"/>
        <v/>
      </c>
      <c r="BE76" s="37"/>
      <c r="BF76" s="37" t="str">
        <f t="shared" ca="1" si="41"/>
        <v/>
      </c>
      <c r="BG76" s="37"/>
    </row>
    <row r="77" spans="1:59" ht="15" customHeight="1" x14ac:dyDescent="0.3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0"/>
      <c r="N77" s="30"/>
      <c r="O77" s="30"/>
      <c r="P77" s="40"/>
      <c r="Q77" s="40"/>
      <c r="R77" s="40"/>
      <c r="S77" s="41"/>
      <c r="T77" s="41"/>
      <c r="U77" s="40"/>
      <c r="V77" s="40"/>
      <c r="W77" s="40"/>
      <c r="X77" s="40"/>
      <c r="Y77" s="40"/>
      <c r="Z77" s="40"/>
      <c r="AA77" s="40"/>
      <c r="AB77" s="40"/>
      <c r="AC77" s="40"/>
      <c r="AD77" s="37" t="str">
        <f t="shared" ref="AD77:AD100" ca="1" si="43">IF(AND(YEAR($U77)=AD$8,MONTH($U77)=AD$9),"P",IF(AND(YEAR($X77)=AD$8,MONTH($X77)=AD$9),"X",IF(AND(YEAR($AA77)=AD$8,MONTH($AA77)=AD$9),"X","")))</f>
        <v/>
      </c>
      <c r="AE77" s="37"/>
      <c r="AF77" s="37" t="str">
        <f t="shared" ca="1" si="28"/>
        <v/>
      </c>
      <c r="AG77" s="37"/>
      <c r="AH77" s="37" t="str">
        <f t="shared" ca="1" si="29"/>
        <v/>
      </c>
      <c r="AI77" s="37"/>
      <c r="AJ77" s="37" t="str">
        <f t="shared" ca="1" si="30"/>
        <v/>
      </c>
      <c r="AK77" s="37"/>
      <c r="AL77" s="37" t="str">
        <f t="shared" ca="1" si="31"/>
        <v/>
      </c>
      <c r="AM77" s="37"/>
      <c r="AN77" s="37" t="str">
        <f t="shared" ca="1" si="32"/>
        <v/>
      </c>
      <c r="AO77" s="37"/>
      <c r="AP77" s="37" t="str">
        <f t="shared" ca="1" si="33"/>
        <v/>
      </c>
      <c r="AQ77" s="37"/>
      <c r="AR77" s="37" t="str">
        <f t="shared" ca="1" si="34"/>
        <v/>
      </c>
      <c r="AS77" s="37"/>
      <c r="AT77" s="37" t="str">
        <f t="shared" ca="1" si="35"/>
        <v/>
      </c>
      <c r="AU77" s="37"/>
      <c r="AV77" s="37" t="str">
        <f t="shared" ca="1" si="36"/>
        <v/>
      </c>
      <c r="AW77" s="37"/>
      <c r="AX77" s="37" t="str">
        <f t="shared" ca="1" si="37"/>
        <v/>
      </c>
      <c r="AY77" s="37"/>
      <c r="AZ77" s="37" t="str">
        <f t="shared" ca="1" si="38"/>
        <v/>
      </c>
      <c r="BA77" s="37"/>
      <c r="BB77" s="37" t="str">
        <f t="shared" ca="1" si="39"/>
        <v/>
      </c>
      <c r="BC77" s="37"/>
      <c r="BD77" s="37" t="str">
        <f t="shared" ca="1" si="40"/>
        <v/>
      </c>
      <c r="BE77" s="37"/>
      <c r="BF77" s="37" t="str">
        <f t="shared" ca="1" si="41"/>
        <v/>
      </c>
      <c r="BG77" s="37"/>
    </row>
    <row r="78" spans="1:59" ht="15" customHeight="1" x14ac:dyDescent="0.3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0"/>
      <c r="N78" s="30"/>
      <c r="O78" s="30"/>
      <c r="P78" s="40"/>
      <c r="Q78" s="40"/>
      <c r="R78" s="40"/>
      <c r="S78" s="41"/>
      <c r="T78" s="41"/>
      <c r="U78" s="40"/>
      <c r="V78" s="40"/>
      <c r="W78" s="40"/>
      <c r="X78" s="40"/>
      <c r="Y78" s="40"/>
      <c r="Z78" s="40"/>
      <c r="AA78" s="40"/>
      <c r="AB78" s="40"/>
      <c r="AC78" s="40"/>
      <c r="AD78" s="37" t="str">
        <f t="shared" ca="1" si="43"/>
        <v/>
      </c>
      <c r="AE78" s="37"/>
      <c r="AF78" s="37" t="str">
        <f t="shared" ca="1" si="28"/>
        <v/>
      </c>
      <c r="AG78" s="37"/>
      <c r="AH78" s="37" t="str">
        <f t="shared" ca="1" si="29"/>
        <v/>
      </c>
      <c r="AI78" s="37"/>
      <c r="AJ78" s="37" t="str">
        <f t="shared" ca="1" si="30"/>
        <v/>
      </c>
      <c r="AK78" s="37"/>
      <c r="AL78" s="37" t="str">
        <f t="shared" ca="1" si="31"/>
        <v/>
      </c>
      <c r="AM78" s="37"/>
      <c r="AN78" s="37" t="str">
        <f t="shared" ca="1" si="32"/>
        <v/>
      </c>
      <c r="AO78" s="37"/>
      <c r="AP78" s="37" t="str">
        <f t="shared" ca="1" si="33"/>
        <v/>
      </c>
      <c r="AQ78" s="37"/>
      <c r="AR78" s="37" t="str">
        <f t="shared" ca="1" si="34"/>
        <v/>
      </c>
      <c r="AS78" s="37"/>
      <c r="AT78" s="37" t="str">
        <f t="shared" ca="1" si="35"/>
        <v/>
      </c>
      <c r="AU78" s="37"/>
      <c r="AV78" s="37" t="str">
        <f t="shared" ca="1" si="36"/>
        <v/>
      </c>
      <c r="AW78" s="37"/>
      <c r="AX78" s="37" t="str">
        <f t="shared" ca="1" si="37"/>
        <v/>
      </c>
      <c r="AY78" s="37"/>
      <c r="AZ78" s="37" t="str">
        <f t="shared" ca="1" si="38"/>
        <v/>
      </c>
      <c r="BA78" s="37"/>
      <c r="BB78" s="37" t="str">
        <f t="shared" ca="1" si="39"/>
        <v/>
      </c>
      <c r="BC78" s="37"/>
      <c r="BD78" s="37" t="str">
        <f t="shared" ca="1" si="40"/>
        <v/>
      </c>
      <c r="BE78" s="37"/>
      <c r="BF78" s="37" t="str">
        <f t="shared" ca="1" si="41"/>
        <v/>
      </c>
      <c r="BG78" s="37"/>
    </row>
    <row r="79" spans="1:59" ht="15" customHeight="1" x14ac:dyDescent="0.3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0"/>
      <c r="N79" s="30"/>
      <c r="O79" s="30"/>
      <c r="P79" s="40"/>
      <c r="Q79" s="40"/>
      <c r="R79" s="40"/>
      <c r="S79" s="41"/>
      <c r="T79" s="41"/>
      <c r="U79" s="40"/>
      <c r="V79" s="40"/>
      <c r="W79" s="40"/>
      <c r="X79" s="40"/>
      <c r="Y79" s="40"/>
      <c r="Z79" s="40"/>
      <c r="AA79" s="40"/>
      <c r="AB79" s="40"/>
      <c r="AC79" s="40"/>
      <c r="AD79" s="37" t="str">
        <f t="shared" ca="1" si="43"/>
        <v/>
      </c>
      <c r="AE79" s="37"/>
      <c r="AF79" s="37" t="str">
        <f t="shared" ca="1" si="28"/>
        <v/>
      </c>
      <c r="AG79" s="37"/>
      <c r="AH79" s="37" t="str">
        <f t="shared" ca="1" si="29"/>
        <v/>
      </c>
      <c r="AI79" s="37"/>
      <c r="AJ79" s="37" t="str">
        <f t="shared" ca="1" si="30"/>
        <v/>
      </c>
      <c r="AK79" s="37"/>
      <c r="AL79" s="37" t="str">
        <f t="shared" ca="1" si="31"/>
        <v/>
      </c>
      <c r="AM79" s="37"/>
      <c r="AN79" s="37" t="str">
        <f t="shared" ca="1" si="32"/>
        <v/>
      </c>
      <c r="AO79" s="37"/>
      <c r="AP79" s="37" t="str">
        <f t="shared" ca="1" si="33"/>
        <v/>
      </c>
      <c r="AQ79" s="37"/>
      <c r="AR79" s="37" t="str">
        <f t="shared" ca="1" si="34"/>
        <v/>
      </c>
      <c r="AS79" s="37"/>
      <c r="AT79" s="37" t="str">
        <f t="shared" ca="1" si="35"/>
        <v/>
      </c>
      <c r="AU79" s="37"/>
      <c r="AV79" s="37" t="str">
        <f t="shared" ca="1" si="36"/>
        <v/>
      </c>
      <c r="AW79" s="37"/>
      <c r="AX79" s="37" t="str">
        <f t="shared" ca="1" si="37"/>
        <v/>
      </c>
      <c r="AY79" s="37"/>
      <c r="AZ79" s="37" t="str">
        <f t="shared" ca="1" si="38"/>
        <v/>
      </c>
      <c r="BA79" s="37"/>
      <c r="BB79" s="37" t="str">
        <f t="shared" ca="1" si="39"/>
        <v/>
      </c>
      <c r="BC79" s="37"/>
      <c r="BD79" s="37" t="str">
        <f t="shared" ca="1" si="40"/>
        <v/>
      </c>
      <c r="BE79" s="37"/>
      <c r="BF79" s="37" t="str">
        <f t="shared" ca="1" si="41"/>
        <v/>
      </c>
      <c r="BG79" s="37"/>
    </row>
    <row r="80" spans="1:59" ht="15" customHeight="1" x14ac:dyDescent="0.3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0"/>
      <c r="N80" s="30"/>
      <c r="O80" s="30"/>
      <c r="P80" s="40"/>
      <c r="Q80" s="40"/>
      <c r="R80" s="40"/>
      <c r="S80" s="41"/>
      <c r="T80" s="41"/>
      <c r="U80" s="40"/>
      <c r="V80" s="40"/>
      <c r="W80" s="40"/>
      <c r="X80" s="40"/>
      <c r="Y80" s="40"/>
      <c r="Z80" s="40"/>
      <c r="AA80" s="40"/>
      <c r="AB80" s="40"/>
      <c r="AC80" s="40"/>
      <c r="AD80" s="37" t="str">
        <f t="shared" ca="1" si="43"/>
        <v/>
      </c>
      <c r="AE80" s="37"/>
      <c r="AF80" s="37" t="str">
        <f t="shared" ca="1" si="28"/>
        <v/>
      </c>
      <c r="AG80" s="37"/>
      <c r="AH80" s="37" t="str">
        <f t="shared" ca="1" si="29"/>
        <v/>
      </c>
      <c r="AI80" s="37"/>
      <c r="AJ80" s="37" t="str">
        <f t="shared" ca="1" si="30"/>
        <v/>
      </c>
      <c r="AK80" s="37"/>
      <c r="AL80" s="37" t="str">
        <f t="shared" ca="1" si="31"/>
        <v/>
      </c>
      <c r="AM80" s="37"/>
      <c r="AN80" s="37" t="str">
        <f t="shared" ca="1" si="32"/>
        <v/>
      </c>
      <c r="AO80" s="37"/>
      <c r="AP80" s="37" t="str">
        <f t="shared" ca="1" si="33"/>
        <v/>
      </c>
      <c r="AQ80" s="37"/>
      <c r="AR80" s="37" t="str">
        <f t="shared" ca="1" si="34"/>
        <v/>
      </c>
      <c r="AS80" s="37"/>
      <c r="AT80" s="37" t="str">
        <f t="shared" ca="1" si="35"/>
        <v/>
      </c>
      <c r="AU80" s="37"/>
      <c r="AV80" s="37" t="str">
        <f t="shared" ca="1" si="36"/>
        <v/>
      </c>
      <c r="AW80" s="37"/>
      <c r="AX80" s="37" t="str">
        <f t="shared" ca="1" si="37"/>
        <v/>
      </c>
      <c r="AY80" s="37"/>
      <c r="AZ80" s="37" t="str">
        <f t="shared" ca="1" si="38"/>
        <v/>
      </c>
      <c r="BA80" s="37"/>
      <c r="BB80" s="37" t="str">
        <f t="shared" ca="1" si="39"/>
        <v/>
      </c>
      <c r="BC80" s="37"/>
      <c r="BD80" s="37" t="str">
        <f t="shared" ca="1" si="40"/>
        <v/>
      </c>
      <c r="BE80" s="37"/>
      <c r="BF80" s="37" t="str">
        <f t="shared" ca="1" si="41"/>
        <v/>
      </c>
      <c r="BG80" s="37"/>
    </row>
    <row r="81" spans="1:59" ht="15" customHeight="1" x14ac:dyDescent="0.3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0"/>
      <c r="N81" s="30"/>
      <c r="O81" s="30"/>
      <c r="P81" s="40"/>
      <c r="Q81" s="40"/>
      <c r="R81" s="40"/>
      <c r="S81" s="41"/>
      <c r="T81" s="41"/>
      <c r="U81" s="40"/>
      <c r="V81" s="40"/>
      <c r="W81" s="40"/>
      <c r="X81" s="40"/>
      <c r="Y81" s="40"/>
      <c r="Z81" s="40"/>
      <c r="AA81" s="40"/>
      <c r="AB81" s="40"/>
      <c r="AC81" s="40"/>
      <c r="AD81" s="37" t="str">
        <f t="shared" ca="1" si="43"/>
        <v/>
      </c>
      <c r="AE81" s="37"/>
      <c r="AF81" s="37" t="str">
        <f t="shared" ca="1" si="28"/>
        <v/>
      </c>
      <c r="AG81" s="37"/>
      <c r="AH81" s="37" t="str">
        <f t="shared" ca="1" si="29"/>
        <v/>
      </c>
      <c r="AI81" s="37"/>
      <c r="AJ81" s="37" t="str">
        <f t="shared" ca="1" si="30"/>
        <v/>
      </c>
      <c r="AK81" s="37"/>
      <c r="AL81" s="37" t="str">
        <f t="shared" ca="1" si="31"/>
        <v/>
      </c>
      <c r="AM81" s="37"/>
      <c r="AN81" s="37" t="str">
        <f t="shared" ca="1" si="32"/>
        <v/>
      </c>
      <c r="AO81" s="37"/>
      <c r="AP81" s="37" t="str">
        <f t="shared" ca="1" si="33"/>
        <v/>
      </c>
      <c r="AQ81" s="37"/>
      <c r="AR81" s="37" t="str">
        <f t="shared" ca="1" si="34"/>
        <v/>
      </c>
      <c r="AS81" s="37"/>
      <c r="AT81" s="37" t="str">
        <f t="shared" ca="1" si="35"/>
        <v/>
      </c>
      <c r="AU81" s="37"/>
      <c r="AV81" s="37" t="str">
        <f t="shared" ca="1" si="36"/>
        <v/>
      </c>
      <c r="AW81" s="37"/>
      <c r="AX81" s="37" t="str">
        <f t="shared" ca="1" si="37"/>
        <v/>
      </c>
      <c r="AY81" s="37"/>
      <c r="AZ81" s="37" t="str">
        <f t="shared" ca="1" si="38"/>
        <v/>
      </c>
      <c r="BA81" s="37"/>
      <c r="BB81" s="37" t="str">
        <f t="shared" ca="1" si="39"/>
        <v/>
      </c>
      <c r="BC81" s="37"/>
      <c r="BD81" s="37" t="str">
        <f t="shared" ca="1" si="40"/>
        <v/>
      </c>
      <c r="BE81" s="37"/>
      <c r="BF81" s="37" t="str">
        <f t="shared" ca="1" si="41"/>
        <v/>
      </c>
      <c r="BG81" s="37"/>
    </row>
    <row r="82" spans="1:59" ht="15" customHeight="1" x14ac:dyDescent="0.3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0"/>
      <c r="N82" s="30"/>
      <c r="O82" s="30"/>
      <c r="P82" s="40"/>
      <c r="Q82" s="40"/>
      <c r="R82" s="40"/>
      <c r="S82" s="41"/>
      <c r="T82" s="41"/>
      <c r="U82" s="40"/>
      <c r="V82" s="40"/>
      <c r="W82" s="40"/>
      <c r="X82" s="40"/>
      <c r="Y82" s="40"/>
      <c r="Z82" s="40"/>
      <c r="AA82" s="40"/>
      <c r="AB82" s="40"/>
      <c r="AC82" s="40"/>
      <c r="AD82" s="37" t="str">
        <f t="shared" ca="1" si="43"/>
        <v/>
      </c>
      <c r="AE82" s="37"/>
      <c r="AF82" s="37" t="str">
        <f t="shared" ca="1" si="28"/>
        <v/>
      </c>
      <c r="AG82" s="37"/>
      <c r="AH82" s="37" t="str">
        <f t="shared" ca="1" si="29"/>
        <v/>
      </c>
      <c r="AI82" s="37"/>
      <c r="AJ82" s="37" t="str">
        <f t="shared" ca="1" si="30"/>
        <v/>
      </c>
      <c r="AK82" s="37"/>
      <c r="AL82" s="37" t="str">
        <f t="shared" ca="1" si="31"/>
        <v/>
      </c>
      <c r="AM82" s="37"/>
      <c r="AN82" s="37" t="str">
        <f t="shared" ca="1" si="32"/>
        <v/>
      </c>
      <c r="AO82" s="37"/>
      <c r="AP82" s="37" t="str">
        <f t="shared" ca="1" si="33"/>
        <v/>
      </c>
      <c r="AQ82" s="37"/>
      <c r="AR82" s="37" t="str">
        <f t="shared" ca="1" si="34"/>
        <v/>
      </c>
      <c r="AS82" s="37"/>
      <c r="AT82" s="37" t="str">
        <f t="shared" ca="1" si="35"/>
        <v/>
      </c>
      <c r="AU82" s="37"/>
      <c r="AV82" s="37" t="str">
        <f t="shared" ca="1" si="36"/>
        <v/>
      </c>
      <c r="AW82" s="37"/>
      <c r="AX82" s="37" t="str">
        <f t="shared" ca="1" si="37"/>
        <v/>
      </c>
      <c r="AY82" s="37"/>
      <c r="AZ82" s="37" t="str">
        <f t="shared" ca="1" si="38"/>
        <v/>
      </c>
      <c r="BA82" s="37"/>
      <c r="BB82" s="37" t="str">
        <f t="shared" ca="1" si="39"/>
        <v/>
      </c>
      <c r="BC82" s="37"/>
      <c r="BD82" s="37" t="str">
        <f t="shared" ca="1" si="40"/>
        <v/>
      </c>
      <c r="BE82" s="37"/>
      <c r="BF82" s="37" t="str">
        <f t="shared" ca="1" si="41"/>
        <v/>
      </c>
      <c r="BG82" s="37"/>
    </row>
    <row r="83" spans="1:59" ht="15" customHeight="1" x14ac:dyDescent="0.3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0"/>
      <c r="N83" s="30"/>
      <c r="O83" s="30"/>
      <c r="P83" s="40"/>
      <c r="Q83" s="40"/>
      <c r="R83" s="40"/>
      <c r="S83" s="41"/>
      <c r="T83" s="41"/>
      <c r="U83" s="40"/>
      <c r="V83" s="40"/>
      <c r="W83" s="40"/>
      <c r="X83" s="40"/>
      <c r="Y83" s="40"/>
      <c r="Z83" s="40"/>
      <c r="AA83" s="40"/>
      <c r="AB83" s="40"/>
      <c r="AC83" s="40"/>
      <c r="AD83" s="37" t="str">
        <f t="shared" ca="1" si="43"/>
        <v/>
      </c>
      <c r="AE83" s="37"/>
      <c r="AF83" s="37" t="str">
        <f t="shared" ca="1" si="28"/>
        <v/>
      </c>
      <c r="AG83" s="37"/>
      <c r="AH83" s="37" t="str">
        <f t="shared" ca="1" si="29"/>
        <v/>
      </c>
      <c r="AI83" s="37"/>
      <c r="AJ83" s="37" t="str">
        <f t="shared" ca="1" si="30"/>
        <v/>
      </c>
      <c r="AK83" s="37"/>
      <c r="AL83" s="37" t="str">
        <f t="shared" ca="1" si="31"/>
        <v/>
      </c>
      <c r="AM83" s="37"/>
      <c r="AN83" s="37" t="str">
        <f t="shared" ca="1" si="32"/>
        <v/>
      </c>
      <c r="AO83" s="37"/>
      <c r="AP83" s="37" t="str">
        <f t="shared" ca="1" si="33"/>
        <v/>
      </c>
      <c r="AQ83" s="37"/>
      <c r="AR83" s="37" t="str">
        <f t="shared" ca="1" si="34"/>
        <v/>
      </c>
      <c r="AS83" s="37"/>
      <c r="AT83" s="37" t="str">
        <f t="shared" ca="1" si="35"/>
        <v/>
      </c>
      <c r="AU83" s="37"/>
      <c r="AV83" s="37" t="str">
        <f t="shared" ca="1" si="36"/>
        <v/>
      </c>
      <c r="AW83" s="37"/>
      <c r="AX83" s="37" t="str">
        <f t="shared" ca="1" si="37"/>
        <v/>
      </c>
      <c r="AY83" s="37"/>
      <c r="AZ83" s="37" t="str">
        <f t="shared" ca="1" si="38"/>
        <v/>
      </c>
      <c r="BA83" s="37"/>
      <c r="BB83" s="37" t="str">
        <f t="shared" ca="1" si="39"/>
        <v/>
      </c>
      <c r="BC83" s="37"/>
      <c r="BD83" s="37" t="str">
        <f t="shared" ca="1" si="40"/>
        <v/>
      </c>
      <c r="BE83" s="37"/>
      <c r="BF83" s="37" t="str">
        <f t="shared" ca="1" si="41"/>
        <v/>
      </c>
      <c r="BG83" s="37"/>
    </row>
    <row r="84" spans="1:59" ht="15" customHeight="1" x14ac:dyDescent="0.3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0"/>
      <c r="N84" s="30"/>
      <c r="O84" s="30"/>
      <c r="P84" s="40"/>
      <c r="Q84" s="40"/>
      <c r="R84" s="40"/>
      <c r="S84" s="41"/>
      <c r="T84" s="41"/>
      <c r="U84" s="40"/>
      <c r="V84" s="40"/>
      <c r="W84" s="40"/>
      <c r="X84" s="40"/>
      <c r="Y84" s="40"/>
      <c r="Z84" s="40"/>
      <c r="AA84" s="40"/>
      <c r="AB84" s="40"/>
      <c r="AC84" s="40"/>
      <c r="AD84" s="37" t="str">
        <f t="shared" ca="1" si="43"/>
        <v/>
      </c>
      <c r="AE84" s="37"/>
      <c r="AF84" s="37" t="str">
        <f t="shared" ca="1" si="28"/>
        <v/>
      </c>
      <c r="AG84" s="37"/>
      <c r="AH84" s="37" t="str">
        <f t="shared" ca="1" si="29"/>
        <v/>
      </c>
      <c r="AI84" s="37"/>
      <c r="AJ84" s="37" t="str">
        <f t="shared" ca="1" si="30"/>
        <v/>
      </c>
      <c r="AK84" s="37"/>
      <c r="AL84" s="37" t="str">
        <f t="shared" ca="1" si="31"/>
        <v/>
      </c>
      <c r="AM84" s="37"/>
      <c r="AN84" s="37" t="str">
        <f t="shared" ca="1" si="32"/>
        <v/>
      </c>
      <c r="AO84" s="37"/>
      <c r="AP84" s="37" t="str">
        <f t="shared" ca="1" si="33"/>
        <v/>
      </c>
      <c r="AQ84" s="37"/>
      <c r="AR84" s="37" t="str">
        <f t="shared" ca="1" si="34"/>
        <v/>
      </c>
      <c r="AS84" s="37"/>
      <c r="AT84" s="37" t="str">
        <f t="shared" ca="1" si="35"/>
        <v/>
      </c>
      <c r="AU84" s="37"/>
      <c r="AV84" s="37" t="str">
        <f t="shared" ca="1" si="36"/>
        <v/>
      </c>
      <c r="AW84" s="37"/>
      <c r="AX84" s="37" t="str">
        <f t="shared" ca="1" si="37"/>
        <v/>
      </c>
      <c r="AY84" s="37"/>
      <c r="AZ84" s="37" t="str">
        <f t="shared" ca="1" si="38"/>
        <v/>
      </c>
      <c r="BA84" s="37"/>
      <c r="BB84" s="37" t="str">
        <f t="shared" ca="1" si="39"/>
        <v/>
      </c>
      <c r="BC84" s="37"/>
      <c r="BD84" s="37" t="str">
        <f t="shared" ca="1" si="40"/>
        <v/>
      </c>
      <c r="BE84" s="37"/>
      <c r="BF84" s="37" t="str">
        <f t="shared" ca="1" si="41"/>
        <v/>
      </c>
      <c r="BG84" s="37"/>
    </row>
    <row r="85" spans="1:59" ht="15" customHeight="1" x14ac:dyDescent="0.3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0"/>
      <c r="N85" s="30"/>
      <c r="O85" s="30"/>
      <c r="P85" s="40"/>
      <c r="Q85" s="40"/>
      <c r="R85" s="40"/>
      <c r="S85" s="41"/>
      <c r="T85" s="41"/>
      <c r="U85" s="40"/>
      <c r="V85" s="40"/>
      <c r="W85" s="40"/>
      <c r="X85" s="40"/>
      <c r="Y85" s="40"/>
      <c r="Z85" s="40"/>
      <c r="AA85" s="40"/>
      <c r="AB85" s="40"/>
      <c r="AC85" s="40"/>
      <c r="AD85" s="37" t="str">
        <f t="shared" ca="1" si="43"/>
        <v/>
      </c>
      <c r="AE85" s="37"/>
      <c r="AF85" s="37" t="str">
        <f t="shared" ca="1" si="28"/>
        <v/>
      </c>
      <c r="AG85" s="37"/>
      <c r="AH85" s="37" t="str">
        <f t="shared" ca="1" si="29"/>
        <v/>
      </c>
      <c r="AI85" s="37"/>
      <c r="AJ85" s="37" t="str">
        <f t="shared" ca="1" si="30"/>
        <v/>
      </c>
      <c r="AK85" s="37"/>
      <c r="AL85" s="37" t="str">
        <f t="shared" ca="1" si="31"/>
        <v/>
      </c>
      <c r="AM85" s="37"/>
      <c r="AN85" s="37" t="str">
        <f t="shared" ca="1" si="32"/>
        <v/>
      </c>
      <c r="AO85" s="37"/>
      <c r="AP85" s="37" t="str">
        <f t="shared" ca="1" si="33"/>
        <v/>
      </c>
      <c r="AQ85" s="37"/>
      <c r="AR85" s="37" t="str">
        <f t="shared" ca="1" si="34"/>
        <v/>
      </c>
      <c r="AS85" s="37"/>
      <c r="AT85" s="37" t="str">
        <f t="shared" ca="1" si="35"/>
        <v/>
      </c>
      <c r="AU85" s="37"/>
      <c r="AV85" s="37" t="str">
        <f t="shared" ca="1" si="36"/>
        <v/>
      </c>
      <c r="AW85" s="37"/>
      <c r="AX85" s="37" t="str">
        <f t="shared" ca="1" si="37"/>
        <v/>
      </c>
      <c r="AY85" s="37"/>
      <c r="AZ85" s="37" t="str">
        <f t="shared" ca="1" si="38"/>
        <v/>
      </c>
      <c r="BA85" s="37"/>
      <c r="BB85" s="37" t="str">
        <f t="shared" ca="1" si="39"/>
        <v/>
      </c>
      <c r="BC85" s="37"/>
      <c r="BD85" s="37" t="str">
        <f t="shared" ca="1" si="40"/>
        <v/>
      </c>
      <c r="BE85" s="37"/>
      <c r="BF85" s="37" t="str">
        <f t="shared" ca="1" si="41"/>
        <v/>
      </c>
      <c r="BG85" s="37"/>
    </row>
    <row r="86" spans="1:59" ht="15" customHeight="1" x14ac:dyDescent="0.3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0"/>
      <c r="N86" s="30"/>
      <c r="O86" s="30"/>
      <c r="P86" s="40"/>
      <c r="Q86" s="40"/>
      <c r="R86" s="40"/>
      <c r="S86" s="41"/>
      <c r="T86" s="41"/>
      <c r="U86" s="40"/>
      <c r="V86" s="40"/>
      <c r="W86" s="40"/>
      <c r="X86" s="40"/>
      <c r="Y86" s="40"/>
      <c r="Z86" s="40"/>
      <c r="AA86" s="40"/>
      <c r="AB86" s="40"/>
      <c r="AC86" s="40"/>
      <c r="AD86" s="37" t="str">
        <f t="shared" ca="1" si="43"/>
        <v/>
      </c>
      <c r="AE86" s="37"/>
      <c r="AF86" s="37" t="str">
        <f t="shared" ca="1" si="28"/>
        <v/>
      </c>
      <c r="AG86" s="37"/>
      <c r="AH86" s="37" t="str">
        <f t="shared" ca="1" si="29"/>
        <v/>
      </c>
      <c r="AI86" s="37"/>
      <c r="AJ86" s="37" t="str">
        <f t="shared" ca="1" si="30"/>
        <v/>
      </c>
      <c r="AK86" s="37"/>
      <c r="AL86" s="37" t="str">
        <f t="shared" ca="1" si="31"/>
        <v/>
      </c>
      <c r="AM86" s="37"/>
      <c r="AN86" s="37" t="str">
        <f t="shared" ca="1" si="32"/>
        <v/>
      </c>
      <c r="AO86" s="37"/>
      <c r="AP86" s="37" t="str">
        <f t="shared" ca="1" si="33"/>
        <v/>
      </c>
      <c r="AQ86" s="37"/>
      <c r="AR86" s="37" t="str">
        <f t="shared" ca="1" si="34"/>
        <v/>
      </c>
      <c r="AS86" s="37"/>
      <c r="AT86" s="37" t="str">
        <f t="shared" ca="1" si="35"/>
        <v/>
      </c>
      <c r="AU86" s="37"/>
      <c r="AV86" s="37" t="str">
        <f t="shared" ca="1" si="36"/>
        <v/>
      </c>
      <c r="AW86" s="37"/>
      <c r="AX86" s="37" t="str">
        <f t="shared" ca="1" si="37"/>
        <v/>
      </c>
      <c r="AY86" s="37"/>
      <c r="AZ86" s="37" t="str">
        <f t="shared" ca="1" si="38"/>
        <v/>
      </c>
      <c r="BA86" s="37"/>
      <c r="BB86" s="37" t="str">
        <f t="shared" ca="1" si="39"/>
        <v/>
      </c>
      <c r="BC86" s="37"/>
      <c r="BD86" s="37" t="str">
        <f t="shared" ca="1" si="40"/>
        <v/>
      </c>
      <c r="BE86" s="37"/>
      <c r="BF86" s="37" t="str">
        <f t="shared" ca="1" si="41"/>
        <v/>
      </c>
      <c r="BG86" s="37"/>
    </row>
    <row r="87" spans="1:59" ht="15" customHeight="1" x14ac:dyDescent="0.3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0"/>
      <c r="N87" s="30"/>
      <c r="O87" s="30"/>
      <c r="P87" s="40"/>
      <c r="Q87" s="40"/>
      <c r="R87" s="40"/>
      <c r="S87" s="41"/>
      <c r="T87" s="41"/>
      <c r="U87" s="40"/>
      <c r="V87" s="40"/>
      <c r="W87" s="40"/>
      <c r="X87" s="40"/>
      <c r="Y87" s="40"/>
      <c r="Z87" s="40"/>
      <c r="AA87" s="40"/>
      <c r="AB87" s="40"/>
      <c r="AC87" s="40"/>
      <c r="AD87" s="37" t="str">
        <f t="shared" ca="1" si="43"/>
        <v/>
      </c>
      <c r="AE87" s="37"/>
      <c r="AF87" s="37" t="str">
        <f t="shared" ca="1" si="28"/>
        <v/>
      </c>
      <c r="AG87" s="37"/>
      <c r="AH87" s="37" t="str">
        <f t="shared" ca="1" si="29"/>
        <v/>
      </c>
      <c r="AI87" s="37"/>
      <c r="AJ87" s="37" t="str">
        <f t="shared" ca="1" si="30"/>
        <v/>
      </c>
      <c r="AK87" s="37"/>
      <c r="AL87" s="37" t="str">
        <f t="shared" ca="1" si="31"/>
        <v/>
      </c>
      <c r="AM87" s="37"/>
      <c r="AN87" s="37" t="str">
        <f t="shared" ca="1" si="32"/>
        <v/>
      </c>
      <c r="AO87" s="37"/>
      <c r="AP87" s="37" t="str">
        <f t="shared" ca="1" si="33"/>
        <v/>
      </c>
      <c r="AQ87" s="37"/>
      <c r="AR87" s="37" t="str">
        <f t="shared" ca="1" si="34"/>
        <v/>
      </c>
      <c r="AS87" s="37"/>
      <c r="AT87" s="37" t="str">
        <f t="shared" ca="1" si="35"/>
        <v/>
      </c>
      <c r="AU87" s="37"/>
      <c r="AV87" s="37" t="str">
        <f t="shared" ca="1" si="36"/>
        <v/>
      </c>
      <c r="AW87" s="37"/>
      <c r="AX87" s="37" t="str">
        <f t="shared" ca="1" si="37"/>
        <v/>
      </c>
      <c r="AY87" s="37"/>
      <c r="AZ87" s="37" t="str">
        <f t="shared" ca="1" si="38"/>
        <v/>
      </c>
      <c r="BA87" s="37"/>
      <c r="BB87" s="37" t="str">
        <f t="shared" ca="1" si="39"/>
        <v/>
      </c>
      <c r="BC87" s="37"/>
      <c r="BD87" s="37" t="str">
        <f t="shared" ca="1" si="40"/>
        <v/>
      </c>
      <c r="BE87" s="37"/>
      <c r="BF87" s="37" t="str">
        <f t="shared" ca="1" si="41"/>
        <v/>
      </c>
      <c r="BG87" s="37"/>
    </row>
    <row r="88" spans="1:59" ht="15" customHeight="1" x14ac:dyDescent="0.3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0"/>
      <c r="N88" s="30"/>
      <c r="O88" s="30"/>
      <c r="P88" s="40"/>
      <c r="Q88" s="40"/>
      <c r="R88" s="40"/>
      <c r="S88" s="41"/>
      <c r="T88" s="41"/>
      <c r="U88" s="40"/>
      <c r="V88" s="40"/>
      <c r="W88" s="40"/>
      <c r="X88" s="40"/>
      <c r="Y88" s="40"/>
      <c r="Z88" s="40"/>
      <c r="AA88" s="40"/>
      <c r="AB88" s="40"/>
      <c r="AC88" s="40"/>
      <c r="AD88" s="37" t="str">
        <f t="shared" ca="1" si="43"/>
        <v/>
      </c>
      <c r="AE88" s="37"/>
      <c r="AF88" s="37" t="str">
        <f t="shared" ca="1" si="28"/>
        <v/>
      </c>
      <c r="AG88" s="37"/>
      <c r="AH88" s="37" t="str">
        <f t="shared" ca="1" si="29"/>
        <v/>
      </c>
      <c r="AI88" s="37"/>
      <c r="AJ88" s="37" t="str">
        <f t="shared" ca="1" si="30"/>
        <v/>
      </c>
      <c r="AK88" s="37"/>
      <c r="AL88" s="37" t="str">
        <f t="shared" ca="1" si="31"/>
        <v/>
      </c>
      <c r="AM88" s="37"/>
      <c r="AN88" s="37" t="str">
        <f t="shared" ca="1" si="32"/>
        <v/>
      </c>
      <c r="AO88" s="37"/>
      <c r="AP88" s="37" t="str">
        <f t="shared" ca="1" si="33"/>
        <v/>
      </c>
      <c r="AQ88" s="37"/>
      <c r="AR88" s="37" t="str">
        <f t="shared" ca="1" si="34"/>
        <v/>
      </c>
      <c r="AS88" s="37"/>
      <c r="AT88" s="37" t="str">
        <f t="shared" ca="1" si="35"/>
        <v/>
      </c>
      <c r="AU88" s="37"/>
      <c r="AV88" s="37" t="str">
        <f t="shared" ca="1" si="36"/>
        <v/>
      </c>
      <c r="AW88" s="37"/>
      <c r="AX88" s="37" t="str">
        <f t="shared" ca="1" si="37"/>
        <v/>
      </c>
      <c r="AY88" s="37"/>
      <c r="AZ88" s="37" t="str">
        <f t="shared" ca="1" si="38"/>
        <v/>
      </c>
      <c r="BA88" s="37"/>
      <c r="BB88" s="37" t="str">
        <f t="shared" ca="1" si="39"/>
        <v/>
      </c>
      <c r="BC88" s="37"/>
      <c r="BD88" s="37" t="str">
        <f t="shared" ca="1" si="40"/>
        <v/>
      </c>
      <c r="BE88" s="37"/>
      <c r="BF88" s="37" t="str">
        <f t="shared" ca="1" si="41"/>
        <v/>
      </c>
      <c r="BG88" s="37"/>
    </row>
    <row r="89" spans="1:59" ht="15" customHeight="1" x14ac:dyDescent="0.3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0"/>
      <c r="N89" s="30"/>
      <c r="O89" s="30"/>
      <c r="P89" s="40"/>
      <c r="Q89" s="40"/>
      <c r="R89" s="40"/>
      <c r="S89" s="41"/>
      <c r="T89" s="41"/>
      <c r="U89" s="40"/>
      <c r="V89" s="40"/>
      <c r="W89" s="40"/>
      <c r="X89" s="40"/>
      <c r="Y89" s="40"/>
      <c r="Z89" s="40"/>
      <c r="AA89" s="40"/>
      <c r="AB89" s="40"/>
      <c r="AC89" s="40"/>
      <c r="AD89" s="37" t="str">
        <f t="shared" ca="1" si="43"/>
        <v/>
      </c>
      <c r="AE89" s="37"/>
      <c r="AF89" s="37" t="str">
        <f t="shared" ca="1" si="28"/>
        <v/>
      </c>
      <c r="AG89" s="37"/>
      <c r="AH89" s="37" t="str">
        <f t="shared" ca="1" si="29"/>
        <v/>
      </c>
      <c r="AI89" s="37"/>
      <c r="AJ89" s="37" t="str">
        <f t="shared" ca="1" si="30"/>
        <v/>
      </c>
      <c r="AK89" s="37"/>
      <c r="AL89" s="37" t="str">
        <f t="shared" ca="1" si="31"/>
        <v/>
      </c>
      <c r="AM89" s="37"/>
      <c r="AN89" s="37" t="str">
        <f t="shared" ca="1" si="32"/>
        <v/>
      </c>
      <c r="AO89" s="37"/>
      <c r="AP89" s="37" t="str">
        <f t="shared" ca="1" si="33"/>
        <v/>
      </c>
      <c r="AQ89" s="37"/>
      <c r="AR89" s="37" t="str">
        <f t="shared" ca="1" si="34"/>
        <v/>
      </c>
      <c r="AS89" s="37"/>
      <c r="AT89" s="37" t="str">
        <f t="shared" ca="1" si="35"/>
        <v/>
      </c>
      <c r="AU89" s="37"/>
      <c r="AV89" s="37" t="str">
        <f t="shared" ca="1" si="36"/>
        <v/>
      </c>
      <c r="AW89" s="37"/>
      <c r="AX89" s="37" t="str">
        <f t="shared" ca="1" si="37"/>
        <v/>
      </c>
      <c r="AY89" s="37"/>
      <c r="AZ89" s="37" t="str">
        <f t="shared" ca="1" si="38"/>
        <v/>
      </c>
      <c r="BA89" s="37"/>
      <c r="BB89" s="37" t="str">
        <f t="shared" ca="1" si="39"/>
        <v/>
      </c>
      <c r="BC89" s="37"/>
      <c r="BD89" s="37" t="str">
        <f t="shared" ca="1" si="40"/>
        <v/>
      </c>
      <c r="BE89" s="37"/>
      <c r="BF89" s="37" t="str">
        <f t="shared" ca="1" si="41"/>
        <v/>
      </c>
      <c r="BG89" s="37"/>
    </row>
    <row r="90" spans="1:59" ht="15" customHeight="1" x14ac:dyDescent="0.3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0"/>
      <c r="N90" s="30"/>
      <c r="O90" s="30"/>
      <c r="P90" s="40"/>
      <c r="Q90" s="40"/>
      <c r="R90" s="40"/>
      <c r="S90" s="41"/>
      <c r="T90" s="41"/>
      <c r="U90" s="40"/>
      <c r="V90" s="40"/>
      <c r="W90" s="40"/>
      <c r="X90" s="40"/>
      <c r="Y90" s="40"/>
      <c r="Z90" s="40"/>
      <c r="AA90" s="40"/>
      <c r="AB90" s="40"/>
      <c r="AC90" s="40"/>
      <c r="AD90" s="37" t="str">
        <f t="shared" ca="1" si="43"/>
        <v/>
      </c>
      <c r="AE90" s="37"/>
      <c r="AF90" s="37" t="str">
        <f t="shared" ca="1" si="28"/>
        <v/>
      </c>
      <c r="AG90" s="37"/>
      <c r="AH90" s="37" t="str">
        <f t="shared" ca="1" si="29"/>
        <v/>
      </c>
      <c r="AI90" s="37"/>
      <c r="AJ90" s="37" t="str">
        <f t="shared" ca="1" si="30"/>
        <v/>
      </c>
      <c r="AK90" s="37"/>
      <c r="AL90" s="37" t="str">
        <f t="shared" ca="1" si="31"/>
        <v/>
      </c>
      <c r="AM90" s="37"/>
      <c r="AN90" s="37" t="str">
        <f t="shared" ca="1" si="32"/>
        <v/>
      </c>
      <c r="AO90" s="37"/>
      <c r="AP90" s="37" t="str">
        <f t="shared" ca="1" si="33"/>
        <v/>
      </c>
      <c r="AQ90" s="37"/>
      <c r="AR90" s="37" t="str">
        <f t="shared" ca="1" si="34"/>
        <v/>
      </c>
      <c r="AS90" s="37"/>
      <c r="AT90" s="37" t="str">
        <f t="shared" ca="1" si="35"/>
        <v/>
      </c>
      <c r="AU90" s="37"/>
      <c r="AV90" s="37" t="str">
        <f t="shared" ca="1" si="36"/>
        <v/>
      </c>
      <c r="AW90" s="37"/>
      <c r="AX90" s="37" t="str">
        <f t="shared" ca="1" si="37"/>
        <v/>
      </c>
      <c r="AY90" s="37"/>
      <c r="AZ90" s="37" t="str">
        <f t="shared" ca="1" si="38"/>
        <v/>
      </c>
      <c r="BA90" s="37"/>
      <c r="BB90" s="37" t="str">
        <f t="shared" ca="1" si="39"/>
        <v/>
      </c>
      <c r="BC90" s="37"/>
      <c r="BD90" s="37" t="str">
        <f t="shared" ca="1" si="40"/>
        <v/>
      </c>
      <c r="BE90" s="37"/>
      <c r="BF90" s="37" t="str">
        <f t="shared" ca="1" si="41"/>
        <v/>
      </c>
      <c r="BG90" s="37"/>
    </row>
    <row r="91" spans="1:59" ht="15" customHeight="1" x14ac:dyDescent="0.3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0"/>
      <c r="N91" s="30"/>
      <c r="O91" s="30"/>
      <c r="P91" s="40"/>
      <c r="Q91" s="40"/>
      <c r="R91" s="40"/>
      <c r="S91" s="41"/>
      <c r="T91" s="41"/>
      <c r="U91" s="40"/>
      <c r="V91" s="40"/>
      <c r="W91" s="40"/>
      <c r="X91" s="40"/>
      <c r="Y91" s="40"/>
      <c r="Z91" s="40"/>
      <c r="AA91" s="40"/>
      <c r="AB91" s="40"/>
      <c r="AC91" s="40"/>
      <c r="AD91" s="37" t="str">
        <f t="shared" ca="1" si="43"/>
        <v/>
      </c>
      <c r="AE91" s="37"/>
      <c r="AF91" s="37" t="str">
        <f t="shared" ca="1" si="28"/>
        <v/>
      </c>
      <c r="AG91" s="37"/>
      <c r="AH91" s="37" t="str">
        <f t="shared" ca="1" si="29"/>
        <v/>
      </c>
      <c r="AI91" s="37"/>
      <c r="AJ91" s="37" t="str">
        <f t="shared" ca="1" si="30"/>
        <v/>
      </c>
      <c r="AK91" s="37"/>
      <c r="AL91" s="37" t="str">
        <f t="shared" ca="1" si="31"/>
        <v/>
      </c>
      <c r="AM91" s="37"/>
      <c r="AN91" s="37" t="str">
        <f t="shared" ca="1" si="32"/>
        <v/>
      </c>
      <c r="AO91" s="37"/>
      <c r="AP91" s="37" t="str">
        <f t="shared" ca="1" si="33"/>
        <v/>
      </c>
      <c r="AQ91" s="37"/>
      <c r="AR91" s="37" t="str">
        <f t="shared" ca="1" si="34"/>
        <v/>
      </c>
      <c r="AS91" s="37"/>
      <c r="AT91" s="37" t="str">
        <f t="shared" ca="1" si="35"/>
        <v/>
      </c>
      <c r="AU91" s="37"/>
      <c r="AV91" s="37" t="str">
        <f t="shared" ca="1" si="36"/>
        <v/>
      </c>
      <c r="AW91" s="37"/>
      <c r="AX91" s="37" t="str">
        <f t="shared" ca="1" si="37"/>
        <v/>
      </c>
      <c r="AY91" s="37"/>
      <c r="AZ91" s="37" t="str">
        <f t="shared" ca="1" si="38"/>
        <v/>
      </c>
      <c r="BA91" s="37"/>
      <c r="BB91" s="37" t="str">
        <f t="shared" ca="1" si="39"/>
        <v/>
      </c>
      <c r="BC91" s="37"/>
      <c r="BD91" s="37" t="str">
        <f t="shared" ca="1" si="40"/>
        <v/>
      </c>
      <c r="BE91" s="37"/>
      <c r="BF91" s="37" t="str">
        <f t="shared" ca="1" si="41"/>
        <v/>
      </c>
      <c r="BG91" s="37"/>
    </row>
    <row r="92" spans="1:59" ht="15" customHeight="1" x14ac:dyDescent="0.3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0"/>
      <c r="N92" s="30"/>
      <c r="O92" s="30"/>
      <c r="P92" s="40"/>
      <c r="Q92" s="40"/>
      <c r="R92" s="40"/>
      <c r="S92" s="41"/>
      <c r="T92" s="41"/>
      <c r="U92" s="40"/>
      <c r="V92" s="40"/>
      <c r="W92" s="40"/>
      <c r="X92" s="40"/>
      <c r="Y92" s="40"/>
      <c r="Z92" s="40"/>
      <c r="AA92" s="40"/>
      <c r="AB92" s="40"/>
      <c r="AC92" s="40"/>
      <c r="AD92" s="37" t="str">
        <f t="shared" ca="1" si="43"/>
        <v/>
      </c>
      <c r="AE92" s="37"/>
      <c r="AF92" s="37" t="str">
        <f t="shared" ref="AF92:AF100" ca="1" si="44">IF(AND(YEAR($U92)=AF$8,MONTH($U92)=AF$9),"P",IF(AND(YEAR($X92)=AF$8,MONTH($X92)=AF$9),"X",IF(AND(YEAR($AA92)=AF$8,MONTH($AA92)=AF$9),"X","")))</f>
        <v/>
      </c>
      <c r="AG92" s="37"/>
      <c r="AH92" s="37" t="str">
        <f t="shared" ref="AH92:AH100" ca="1" si="45">IF(AND(YEAR($U92)=AH$8,MONTH($U92)=AH$9),"P",IF(AND(YEAR($X92)=AH$8,MONTH($X92)=AH$9),"X",IF(AND(YEAR($AA92)=AH$8,MONTH($AA92)=AH$9),"X","")))</f>
        <v/>
      </c>
      <c r="AI92" s="37"/>
      <c r="AJ92" s="37" t="str">
        <f t="shared" ref="AJ92:AJ100" ca="1" si="46">IF(AND(YEAR($U92)=AJ$8,MONTH($U92)=AJ$9),"P",IF(AND(YEAR($X92)=AJ$8,MONTH($X92)=AJ$9),"X",IF(AND(YEAR($AA92)=AJ$8,MONTH($AA92)=AJ$9),"X","")))</f>
        <v/>
      </c>
      <c r="AK92" s="37"/>
      <c r="AL92" s="37" t="str">
        <f t="shared" ref="AL92:AL100" ca="1" si="47">IF(AND(YEAR($U92)=AL$8,MONTH($U92)=AL$9),"P",IF(AND(YEAR($X92)=AL$8,MONTH($X92)=AL$9),"X",IF(AND(YEAR($AA92)=AL$8,MONTH($AA92)=AL$9),"X","")))</f>
        <v/>
      </c>
      <c r="AM92" s="37"/>
      <c r="AN92" s="37" t="str">
        <f t="shared" ref="AN92:AN100" ca="1" si="48">IF(AND(YEAR($U92)=AN$8,MONTH($U92)=AN$9),"P",IF(AND(YEAR($X92)=AN$8,MONTH($X92)=AN$9),"X",IF(AND(YEAR($AA92)=AN$8,MONTH($AA92)=AN$9),"X","")))</f>
        <v/>
      </c>
      <c r="AO92" s="37"/>
      <c r="AP92" s="37" t="str">
        <f t="shared" ref="AP92:AP100" ca="1" si="49">IF(AND(YEAR($U92)=AP$8,MONTH($U92)=AP$9),"P",IF(AND(YEAR($X92)=AP$8,MONTH($X92)=AP$9),"X",IF(AND(YEAR($AA92)=AP$8,MONTH($AA92)=AP$9),"X","")))</f>
        <v/>
      </c>
      <c r="AQ92" s="37"/>
      <c r="AR92" s="37" t="str">
        <f t="shared" ref="AR92:AR100" ca="1" si="50">IF(AND(YEAR($U92)=AR$8,MONTH($U92)=AR$9),"P",IF(AND(YEAR($X92)=AR$8,MONTH($X92)=AR$9),"X",IF(AND(YEAR($AA92)=AR$8,MONTH($AA92)=AR$9),"X","")))</f>
        <v/>
      </c>
      <c r="AS92" s="37"/>
      <c r="AT92" s="37" t="str">
        <f t="shared" ref="AT92:AT100" ca="1" si="51">IF(AND(YEAR($U92)=AT$8,MONTH($U92)=AT$9),"P",IF(AND(YEAR($X92)=AT$8,MONTH($X92)=AT$9),"X",IF(AND(YEAR($AA92)=AT$8,MONTH($AA92)=AT$9),"X","")))</f>
        <v/>
      </c>
      <c r="AU92" s="37"/>
      <c r="AV92" s="37" t="str">
        <f t="shared" ref="AV92:AV100" ca="1" si="52">IF(AND(YEAR($U92)=AV$8,MONTH($U92)=AV$9),"P",IF(AND(YEAR($X92)=AV$8,MONTH($X92)=AV$9),"X",IF(AND(YEAR($AA92)=AV$8,MONTH($AA92)=AV$9),"X","")))</f>
        <v/>
      </c>
      <c r="AW92" s="37"/>
      <c r="AX92" s="37" t="str">
        <f t="shared" ref="AX92:AX100" ca="1" si="53">IF(AND(YEAR($U92)=AX$8,MONTH($U92)=AX$9),"P",IF(AND(YEAR($X92)=AX$8,MONTH($X92)=AX$9),"X",IF(AND(YEAR($AA92)=AX$8,MONTH($AA92)=AX$9),"X","")))</f>
        <v/>
      </c>
      <c r="AY92" s="37"/>
      <c r="AZ92" s="37" t="str">
        <f t="shared" ref="AZ92:AZ100" ca="1" si="54">IF(AND(YEAR($U92)=AZ$8,MONTH($U92)=AZ$9),"P",IF(AND(YEAR($X92)=AZ$8,MONTH($X92)=AZ$9),"X",IF(AND(YEAR($AA92)=AZ$8,MONTH($AA92)=AZ$9),"X","")))</f>
        <v/>
      </c>
      <c r="BA92" s="37"/>
      <c r="BB92" s="37" t="str">
        <f t="shared" ref="BB92:BB100" ca="1" si="55">IF(AND(YEAR($U92)=BB$8,MONTH($U92)=BB$9),"P",IF(AND(YEAR($X92)=BB$8,MONTH($X92)=BB$9),"X",IF(AND(YEAR($AA92)=BB$8,MONTH($AA92)=BB$9),"X","")))</f>
        <v/>
      </c>
      <c r="BC92" s="37"/>
      <c r="BD92" s="37" t="str">
        <f t="shared" ref="BD92:BD100" ca="1" si="56">IF(AND(YEAR($U92)=BD$8,MONTH($U92)=BD$9),"P",IF(AND(YEAR($X92)=BD$8,MONTH($X92)=BD$9),"X",IF(AND(YEAR($AA92)=BD$8,MONTH($AA92)=BD$9),"X","")))</f>
        <v/>
      </c>
      <c r="BE92" s="37"/>
      <c r="BF92" s="37" t="str">
        <f t="shared" ref="BF92:BF100" ca="1" si="57">IF(AND(YEAR($U92)=BF$8,MONTH($U92)=BF$9),"P",IF(AND(YEAR($X92)=BF$8,MONTH($X92)=BF$9),"X",IF(AND(YEAR($AA92)=BF$8,MONTH($AA92)=BF$9),"X","")))</f>
        <v/>
      </c>
      <c r="BG92" s="37"/>
    </row>
    <row r="93" spans="1:59" ht="15" customHeight="1" x14ac:dyDescent="0.3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0"/>
      <c r="N93" s="30"/>
      <c r="O93" s="30"/>
      <c r="P93" s="40"/>
      <c r="Q93" s="40"/>
      <c r="R93" s="40"/>
      <c r="S93" s="41"/>
      <c r="T93" s="41"/>
      <c r="U93" s="40"/>
      <c r="V93" s="40"/>
      <c r="W93" s="40"/>
      <c r="X93" s="40"/>
      <c r="Y93" s="40"/>
      <c r="Z93" s="40"/>
      <c r="AA93" s="40"/>
      <c r="AB93" s="40"/>
      <c r="AC93" s="40"/>
      <c r="AD93" s="37" t="str">
        <f t="shared" ca="1" si="43"/>
        <v/>
      </c>
      <c r="AE93" s="37"/>
      <c r="AF93" s="37" t="str">
        <f t="shared" ca="1" si="44"/>
        <v/>
      </c>
      <c r="AG93" s="37"/>
      <c r="AH93" s="37" t="str">
        <f t="shared" ca="1" si="45"/>
        <v/>
      </c>
      <c r="AI93" s="37"/>
      <c r="AJ93" s="37" t="str">
        <f t="shared" ca="1" si="46"/>
        <v/>
      </c>
      <c r="AK93" s="37"/>
      <c r="AL93" s="37" t="str">
        <f t="shared" ca="1" si="47"/>
        <v/>
      </c>
      <c r="AM93" s="37"/>
      <c r="AN93" s="37" t="str">
        <f t="shared" ca="1" si="48"/>
        <v/>
      </c>
      <c r="AO93" s="37"/>
      <c r="AP93" s="37" t="str">
        <f t="shared" ca="1" si="49"/>
        <v/>
      </c>
      <c r="AQ93" s="37"/>
      <c r="AR93" s="37" t="str">
        <f t="shared" ca="1" si="50"/>
        <v/>
      </c>
      <c r="AS93" s="37"/>
      <c r="AT93" s="37" t="str">
        <f t="shared" ca="1" si="51"/>
        <v/>
      </c>
      <c r="AU93" s="37"/>
      <c r="AV93" s="37" t="str">
        <f t="shared" ca="1" si="52"/>
        <v/>
      </c>
      <c r="AW93" s="37"/>
      <c r="AX93" s="37" t="str">
        <f t="shared" ca="1" si="53"/>
        <v/>
      </c>
      <c r="AY93" s="37"/>
      <c r="AZ93" s="37" t="str">
        <f t="shared" ca="1" si="54"/>
        <v/>
      </c>
      <c r="BA93" s="37"/>
      <c r="BB93" s="37" t="str">
        <f t="shared" ca="1" si="55"/>
        <v/>
      </c>
      <c r="BC93" s="37"/>
      <c r="BD93" s="37" t="str">
        <f t="shared" ca="1" si="56"/>
        <v/>
      </c>
      <c r="BE93" s="37"/>
      <c r="BF93" s="37" t="str">
        <f t="shared" ca="1" si="57"/>
        <v/>
      </c>
      <c r="BG93" s="37"/>
    </row>
    <row r="94" spans="1:59" ht="15" customHeight="1" x14ac:dyDescent="0.3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0"/>
      <c r="N94" s="30"/>
      <c r="O94" s="30"/>
      <c r="P94" s="40"/>
      <c r="Q94" s="40"/>
      <c r="R94" s="40"/>
      <c r="S94" s="41"/>
      <c r="T94" s="41"/>
      <c r="U94" s="40"/>
      <c r="V94" s="40"/>
      <c r="W94" s="40"/>
      <c r="X94" s="40"/>
      <c r="Y94" s="40"/>
      <c r="Z94" s="40"/>
      <c r="AA94" s="40"/>
      <c r="AB94" s="40"/>
      <c r="AC94" s="40"/>
      <c r="AD94" s="37" t="str">
        <f t="shared" ca="1" si="43"/>
        <v/>
      </c>
      <c r="AE94" s="37"/>
      <c r="AF94" s="37" t="str">
        <f t="shared" ca="1" si="44"/>
        <v/>
      </c>
      <c r="AG94" s="37"/>
      <c r="AH94" s="37" t="str">
        <f t="shared" ca="1" si="45"/>
        <v/>
      </c>
      <c r="AI94" s="37"/>
      <c r="AJ94" s="37" t="str">
        <f t="shared" ca="1" si="46"/>
        <v/>
      </c>
      <c r="AK94" s="37"/>
      <c r="AL94" s="37" t="str">
        <f t="shared" ca="1" si="47"/>
        <v/>
      </c>
      <c r="AM94" s="37"/>
      <c r="AN94" s="37" t="str">
        <f t="shared" ca="1" si="48"/>
        <v/>
      </c>
      <c r="AO94" s="37"/>
      <c r="AP94" s="37" t="str">
        <f t="shared" ca="1" si="49"/>
        <v/>
      </c>
      <c r="AQ94" s="37"/>
      <c r="AR94" s="37" t="str">
        <f t="shared" ca="1" si="50"/>
        <v/>
      </c>
      <c r="AS94" s="37"/>
      <c r="AT94" s="37" t="str">
        <f t="shared" ca="1" si="51"/>
        <v/>
      </c>
      <c r="AU94" s="37"/>
      <c r="AV94" s="37" t="str">
        <f t="shared" ca="1" si="52"/>
        <v/>
      </c>
      <c r="AW94" s="37"/>
      <c r="AX94" s="37" t="str">
        <f t="shared" ca="1" si="53"/>
        <v/>
      </c>
      <c r="AY94" s="37"/>
      <c r="AZ94" s="37" t="str">
        <f t="shared" ca="1" si="54"/>
        <v/>
      </c>
      <c r="BA94" s="37"/>
      <c r="BB94" s="37" t="str">
        <f t="shared" ca="1" si="55"/>
        <v/>
      </c>
      <c r="BC94" s="37"/>
      <c r="BD94" s="37" t="str">
        <f t="shared" ca="1" si="56"/>
        <v/>
      </c>
      <c r="BE94" s="37"/>
      <c r="BF94" s="37" t="str">
        <f t="shared" ca="1" si="57"/>
        <v/>
      </c>
      <c r="BG94" s="37"/>
    </row>
    <row r="95" spans="1:59" ht="15" customHeight="1" x14ac:dyDescent="0.3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0"/>
      <c r="N95" s="30"/>
      <c r="O95" s="30"/>
      <c r="P95" s="40"/>
      <c r="Q95" s="40"/>
      <c r="R95" s="40"/>
      <c r="S95" s="41"/>
      <c r="T95" s="41"/>
      <c r="U95" s="40"/>
      <c r="V95" s="40"/>
      <c r="W95" s="40"/>
      <c r="X95" s="40"/>
      <c r="Y95" s="40"/>
      <c r="Z95" s="40"/>
      <c r="AA95" s="40"/>
      <c r="AB95" s="40"/>
      <c r="AC95" s="40"/>
      <c r="AD95" s="37" t="str">
        <f t="shared" ca="1" si="43"/>
        <v/>
      </c>
      <c r="AE95" s="37"/>
      <c r="AF95" s="37" t="str">
        <f t="shared" ca="1" si="44"/>
        <v/>
      </c>
      <c r="AG95" s="37"/>
      <c r="AH95" s="37" t="str">
        <f t="shared" ca="1" si="45"/>
        <v/>
      </c>
      <c r="AI95" s="37"/>
      <c r="AJ95" s="37" t="str">
        <f t="shared" ca="1" si="46"/>
        <v/>
      </c>
      <c r="AK95" s="37"/>
      <c r="AL95" s="37" t="str">
        <f t="shared" ca="1" si="47"/>
        <v/>
      </c>
      <c r="AM95" s="37"/>
      <c r="AN95" s="37" t="str">
        <f t="shared" ca="1" si="48"/>
        <v/>
      </c>
      <c r="AO95" s="37"/>
      <c r="AP95" s="37" t="str">
        <f t="shared" ca="1" si="49"/>
        <v/>
      </c>
      <c r="AQ95" s="37"/>
      <c r="AR95" s="37" t="str">
        <f t="shared" ca="1" si="50"/>
        <v/>
      </c>
      <c r="AS95" s="37"/>
      <c r="AT95" s="37" t="str">
        <f t="shared" ca="1" si="51"/>
        <v/>
      </c>
      <c r="AU95" s="37"/>
      <c r="AV95" s="37" t="str">
        <f t="shared" ca="1" si="52"/>
        <v/>
      </c>
      <c r="AW95" s="37"/>
      <c r="AX95" s="37" t="str">
        <f t="shared" ca="1" si="53"/>
        <v/>
      </c>
      <c r="AY95" s="37"/>
      <c r="AZ95" s="37" t="str">
        <f t="shared" ca="1" si="54"/>
        <v/>
      </c>
      <c r="BA95" s="37"/>
      <c r="BB95" s="37" t="str">
        <f t="shared" ca="1" si="55"/>
        <v/>
      </c>
      <c r="BC95" s="37"/>
      <c r="BD95" s="37" t="str">
        <f t="shared" ca="1" si="56"/>
        <v/>
      </c>
      <c r="BE95" s="37"/>
      <c r="BF95" s="37" t="str">
        <f t="shared" ca="1" si="57"/>
        <v/>
      </c>
      <c r="BG95" s="37"/>
    </row>
    <row r="96" spans="1:59" ht="15" customHeight="1" x14ac:dyDescent="0.3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0"/>
      <c r="N96" s="30"/>
      <c r="O96" s="30"/>
      <c r="P96" s="40"/>
      <c r="Q96" s="40"/>
      <c r="R96" s="40"/>
      <c r="S96" s="41"/>
      <c r="T96" s="41"/>
      <c r="U96" s="40"/>
      <c r="V96" s="40"/>
      <c r="W96" s="40"/>
      <c r="X96" s="40"/>
      <c r="Y96" s="40"/>
      <c r="Z96" s="40"/>
      <c r="AA96" s="40"/>
      <c r="AB96" s="40"/>
      <c r="AC96" s="40"/>
      <c r="AD96" s="37" t="str">
        <f t="shared" ca="1" si="43"/>
        <v/>
      </c>
      <c r="AE96" s="37"/>
      <c r="AF96" s="37" t="str">
        <f t="shared" ca="1" si="44"/>
        <v/>
      </c>
      <c r="AG96" s="37"/>
      <c r="AH96" s="37" t="str">
        <f t="shared" ca="1" si="45"/>
        <v/>
      </c>
      <c r="AI96" s="37"/>
      <c r="AJ96" s="37" t="str">
        <f t="shared" ca="1" si="46"/>
        <v/>
      </c>
      <c r="AK96" s="37"/>
      <c r="AL96" s="37" t="str">
        <f t="shared" ca="1" si="47"/>
        <v/>
      </c>
      <c r="AM96" s="37"/>
      <c r="AN96" s="37" t="str">
        <f t="shared" ca="1" si="48"/>
        <v/>
      </c>
      <c r="AO96" s="37"/>
      <c r="AP96" s="37" t="str">
        <f t="shared" ca="1" si="49"/>
        <v/>
      </c>
      <c r="AQ96" s="37"/>
      <c r="AR96" s="37" t="str">
        <f t="shared" ca="1" si="50"/>
        <v/>
      </c>
      <c r="AS96" s="37"/>
      <c r="AT96" s="37" t="str">
        <f t="shared" ca="1" si="51"/>
        <v/>
      </c>
      <c r="AU96" s="37"/>
      <c r="AV96" s="37" t="str">
        <f t="shared" ca="1" si="52"/>
        <v/>
      </c>
      <c r="AW96" s="37"/>
      <c r="AX96" s="37" t="str">
        <f t="shared" ca="1" si="53"/>
        <v/>
      </c>
      <c r="AY96" s="37"/>
      <c r="AZ96" s="37" t="str">
        <f t="shared" ca="1" si="54"/>
        <v/>
      </c>
      <c r="BA96" s="37"/>
      <c r="BB96" s="37" t="str">
        <f t="shared" ca="1" si="55"/>
        <v/>
      </c>
      <c r="BC96" s="37"/>
      <c r="BD96" s="37" t="str">
        <f t="shared" ca="1" si="56"/>
        <v/>
      </c>
      <c r="BE96" s="37"/>
      <c r="BF96" s="37" t="str">
        <f t="shared" ca="1" si="57"/>
        <v/>
      </c>
      <c r="BG96" s="37"/>
    </row>
    <row r="97" spans="1:59" ht="15" customHeight="1" x14ac:dyDescent="0.3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0"/>
      <c r="N97" s="30"/>
      <c r="O97" s="30"/>
      <c r="P97" s="40"/>
      <c r="Q97" s="40"/>
      <c r="R97" s="40"/>
      <c r="S97" s="41"/>
      <c r="T97" s="41"/>
      <c r="U97" s="40"/>
      <c r="V97" s="40"/>
      <c r="W97" s="40"/>
      <c r="X97" s="40"/>
      <c r="Y97" s="40"/>
      <c r="Z97" s="40"/>
      <c r="AA97" s="40"/>
      <c r="AB97" s="40"/>
      <c r="AC97" s="40"/>
      <c r="AD97" s="37" t="str">
        <f t="shared" ca="1" si="43"/>
        <v/>
      </c>
      <c r="AE97" s="37"/>
      <c r="AF97" s="37" t="str">
        <f t="shared" ca="1" si="44"/>
        <v/>
      </c>
      <c r="AG97" s="37"/>
      <c r="AH97" s="37" t="str">
        <f t="shared" ca="1" si="45"/>
        <v/>
      </c>
      <c r="AI97" s="37"/>
      <c r="AJ97" s="37" t="str">
        <f t="shared" ca="1" si="46"/>
        <v/>
      </c>
      <c r="AK97" s="37"/>
      <c r="AL97" s="37" t="str">
        <f t="shared" ca="1" si="47"/>
        <v/>
      </c>
      <c r="AM97" s="37"/>
      <c r="AN97" s="37" t="str">
        <f t="shared" ca="1" si="48"/>
        <v/>
      </c>
      <c r="AO97" s="37"/>
      <c r="AP97" s="37" t="str">
        <f t="shared" ca="1" si="49"/>
        <v/>
      </c>
      <c r="AQ97" s="37"/>
      <c r="AR97" s="37" t="str">
        <f t="shared" ca="1" si="50"/>
        <v/>
      </c>
      <c r="AS97" s="37"/>
      <c r="AT97" s="37" t="str">
        <f t="shared" ca="1" si="51"/>
        <v/>
      </c>
      <c r="AU97" s="37"/>
      <c r="AV97" s="37" t="str">
        <f t="shared" ca="1" si="52"/>
        <v/>
      </c>
      <c r="AW97" s="37"/>
      <c r="AX97" s="37" t="str">
        <f t="shared" ca="1" si="53"/>
        <v/>
      </c>
      <c r="AY97" s="37"/>
      <c r="AZ97" s="37" t="str">
        <f t="shared" ca="1" si="54"/>
        <v/>
      </c>
      <c r="BA97" s="37"/>
      <c r="BB97" s="37" t="str">
        <f t="shared" ca="1" si="55"/>
        <v/>
      </c>
      <c r="BC97" s="37"/>
      <c r="BD97" s="37" t="str">
        <f t="shared" ca="1" si="56"/>
        <v/>
      </c>
      <c r="BE97" s="37"/>
      <c r="BF97" s="37" t="str">
        <f t="shared" ca="1" si="57"/>
        <v/>
      </c>
      <c r="BG97" s="37"/>
    </row>
    <row r="98" spans="1:59" ht="15" customHeight="1" x14ac:dyDescent="0.3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0"/>
      <c r="N98" s="30"/>
      <c r="O98" s="30"/>
      <c r="P98" s="40"/>
      <c r="Q98" s="40"/>
      <c r="R98" s="40"/>
      <c r="S98" s="41"/>
      <c r="T98" s="41"/>
      <c r="U98" s="40"/>
      <c r="V98" s="40"/>
      <c r="W98" s="40"/>
      <c r="X98" s="40"/>
      <c r="Y98" s="40"/>
      <c r="Z98" s="40"/>
      <c r="AA98" s="40"/>
      <c r="AB98" s="40"/>
      <c r="AC98" s="40"/>
      <c r="AD98" s="37" t="str">
        <f t="shared" ca="1" si="43"/>
        <v/>
      </c>
      <c r="AE98" s="37"/>
      <c r="AF98" s="37" t="str">
        <f t="shared" ca="1" si="44"/>
        <v/>
      </c>
      <c r="AG98" s="37"/>
      <c r="AH98" s="37" t="str">
        <f t="shared" ca="1" si="45"/>
        <v/>
      </c>
      <c r="AI98" s="37"/>
      <c r="AJ98" s="37" t="str">
        <f t="shared" ca="1" si="46"/>
        <v/>
      </c>
      <c r="AK98" s="37"/>
      <c r="AL98" s="37" t="str">
        <f t="shared" ca="1" si="47"/>
        <v/>
      </c>
      <c r="AM98" s="37"/>
      <c r="AN98" s="37" t="str">
        <f t="shared" ca="1" si="48"/>
        <v/>
      </c>
      <c r="AO98" s="37"/>
      <c r="AP98" s="37" t="str">
        <f t="shared" ca="1" si="49"/>
        <v/>
      </c>
      <c r="AQ98" s="37"/>
      <c r="AR98" s="37" t="str">
        <f t="shared" ca="1" si="50"/>
        <v/>
      </c>
      <c r="AS98" s="37"/>
      <c r="AT98" s="37" t="str">
        <f t="shared" ca="1" si="51"/>
        <v/>
      </c>
      <c r="AU98" s="37"/>
      <c r="AV98" s="37" t="str">
        <f t="shared" ca="1" si="52"/>
        <v/>
      </c>
      <c r="AW98" s="37"/>
      <c r="AX98" s="37" t="str">
        <f t="shared" ca="1" si="53"/>
        <v/>
      </c>
      <c r="AY98" s="37"/>
      <c r="AZ98" s="37" t="str">
        <f t="shared" ca="1" si="54"/>
        <v/>
      </c>
      <c r="BA98" s="37"/>
      <c r="BB98" s="37" t="str">
        <f t="shared" ca="1" si="55"/>
        <v/>
      </c>
      <c r="BC98" s="37"/>
      <c r="BD98" s="37" t="str">
        <f t="shared" ca="1" si="56"/>
        <v/>
      </c>
      <c r="BE98" s="37"/>
      <c r="BF98" s="37" t="str">
        <f t="shared" ca="1" si="57"/>
        <v/>
      </c>
      <c r="BG98" s="37"/>
    </row>
    <row r="99" spans="1:59" ht="15" customHeight="1" x14ac:dyDescent="0.3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0"/>
      <c r="N99" s="30"/>
      <c r="O99" s="30"/>
      <c r="P99" s="40"/>
      <c r="Q99" s="40"/>
      <c r="R99" s="40"/>
      <c r="S99" s="41"/>
      <c r="T99" s="41"/>
      <c r="U99" s="40"/>
      <c r="V99" s="40"/>
      <c r="W99" s="40"/>
      <c r="X99" s="40"/>
      <c r="Y99" s="40"/>
      <c r="Z99" s="40"/>
      <c r="AA99" s="40"/>
      <c r="AB99" s="40"/>
      <c r="AC99" s="40"/>
      <c r="AD99" s="37" t="str">
        <f t="shared" ca="1" si="43"/>
        <v/>
      </c>
      <c r="AE99" s="37"/>
      <c r="AF99" s="37" t="str">
        <f t="shared" ca="1" si="44"/>
        <v/>
      </c>
      <c r="AG99" s="37"/>
      <c r="AH99" s="37" t="str">
        <f t="shared" ca="1" si="45"/>
        <v/>
      </c>
      <c r="AI99" s="37"/>
      <c r="AJ99" s="37" t="str">
        <f t="shared" ca="1" si="46"/>
        <v/>
      </c>
      <c r="AK99" s="37"/>
      <c r="AL99" s="37" t="str">
        <f t="shared" ca="1" si="47"/>
        <v/>
      </c>
      <c r="AM99" s="37"/>
      <c r="AN99" s="37" t="str">
        <f t="shared" ca="1" si="48"/>
        <v/>
      </c>
      <c r="AO99" s="37"/>
      <c r="AP99" s="37" t="str">
        <f t="shared" ca="1" si="49"/>
        <v/>
      </c>
      <c r="AQ99" s="37"/>
      <c r="AR99" s="37" t="str">
        <f t="shared" ca="1" si="50"/>
        <v/>
      </c>
      <c r="AS99" s="37"/>
      <c r="AT99" s="37" t="str">
        <f t="shared" ca="1" si="51"/>
        <v/>
      </c>
      <c r="AU99" s="37"/>
      <c r="AV99" s="37" t="str">
        <f t="shared" ca="1" si="52"/>
        <v/>
      </c>
      <c r="AW99" s="37"/>
      <c r="AX99" s="37" t="str">
        <f t="shared" ca="1" si="53"/>
        <v/>
      </c>
      <c r="AY99" s="37"/>
      <c r="AZ99" s="37" t="str">
        <f t="shared" ca="1" si="54"/>
        <v/>
      </c>
      <c r="BA99" s="37"/>
      <c r="BB99" s="37" t="str">
        <f t="shared" ca="1" si="55"/>
        <v/>
      </c>
      <c r="BC99" s="37"/>
      <c r="BD99" s="37" t="str">
        <f t="shared" ca="1" si="56"/>
        <v/>
      </c>
      <c r="BE99" s="37"/>
      <c r="BF99" s="37" t="str">
        <f t="shared" ca="1" si="57"/>
        <v/>
      </c>
      <c r="BG99" s="37"/>
    </row>
    <row r="100" spans="1:59" ht="15" customHeight="1" x14ac:dyDescent="0.3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0"/>
      <c r="N100" s="30"/>
      <c r="O100" s="30"/>
      <c r="P100" s="40"/>
      <c r="Q100" s="40"/>
      <c r="R100" s="40"/>
      <c r="S100" s="41"/>
      <c r="T100" s="41"/>
      <c r="U100" s="40"/>
      <c r="V100" s="40"/>
      <c r="W100" s="40"/>
      <c r="X100" s="40"/>
      <c r="Y100" s="40"/>
      <c r="Z100" s="40"/>
      <c r="AA100" s="40"/>
      <c r="AB100" s="40"/>
      <c r="AC100" s="40"/>
      <c r="AD100" s="37" t="str">
        <f t="shared" ca="1" si="43"/>
        <v/>
      </c>
      <c r="AE100" s="37"/>
      <c r="AF100" s="37" t="str">
        <f t="shared" ca="1" si="44"/>
        <v/>
      </c>
      <c r="AG100" s="37"/>
      <c r="AH100" s="37" t="str">
        <f t="shared" ca="1" si="45"/>
        <v/>
      </c>
      <c r="AI100" s="37"/>
      <c r="AJ100" s="37" t="str">
        <f t="shared" ca="1" si="46"/>
        <v/>
      </c>
      <c r="AK100" s="37"/>
      <c r="AL100" s="37" t="str">
        <f t="shared" ca="1" si="47"/>
        <v/>
      </c>
      <c r="AM100" s="37"/>
      <c r="AN100" s="37" t="str">
        <f t="shared" ca="1" si="48"/>
        <v/>
      </c>
      <c r="AO100" s="37"/>
      <c r="AP100" s="37" t="str">
        <f t="shared" ca="1" si="49"/>
        <v/>
      </c>
      <c r="AQ100" s="37"/>
      <c r="AR100" s="37" t="str">
        <f t="shared" ca="1" si="50"/>
        <v/>
      </c>
      <c r="AS100" s="37"/>
      <c r="AT100" s="37" t="str">
        <f t="shared" ca="1" si="51"/>
        <v/>
      </c>
      <c r="AU100" s="37"/>
      <c r="AV100" s="37" t="str">
        <f t="shared" ca="1" si="52"/>
        <v/>
      </c>
      <c r="AW100" s="37"/>
      <c r="AX100" s="37" t="str">
        <f t="shared" ca="1" si="53"/>
        <v/>
      </c>
      <c r="AY100" s="37"/>
      <c r="AZ100" s="37" t="str">
        <f t="shared" ca="1" si="54"/>
        <v/>
      </c>
      <c r="BA100" s="37"/>
      <c r="BB100" s="37" t="str">
        <f t="shared" ca="1" si="55"/>
        <v/>
      </c>
      <c r="BC100" s="37"/>
      <c r="BD100" s="37" t="str">
        <f t="shared" ca="1" si="56"/>
        <v/>
      </c>
      <c r="BE100" s="37"/>
      <c r="BF100" s="37" t="str">
        <f t="shared" ca="1" si="57"/>
        <v/>
      </c>
      <c r="BG100" s="37"/>
    </row>
    <row r="101" spans="1:59" x14ac:dyDescent="0.3">
      <c r="A101" s="32" t="s">
        <v>26</v>
      </c>
      <c r="B101" s="32" t="s">
        <v>26</v>
      </c>
      <c r="C101" s="32" t="s">
        <v>26</v>
      </c>
      <c r="D101" s="32" t="s">
        <v>26</v>
      </c>
      <c r="E101" s="32" t="s">
        <v>26</v>
      </c>
      <c r="F101" s="32" t="s">
        <v>26</v>
      </c>
      <c r="G101" s="32"/>
      <c r="H101" s="32" t="s">
        <v>26</v>
      </c>
      <c r="I101" s="32" t="s">
        <v>26</v>
      </c>
      <c r="J101" s="32" t="s">
        <v>26</v>
      </c>
      <c r="K101" s="32" t="s">
        <v>26</v>
      </c>
      <c r="L101" s="32"/>
      <c r="M101" s="32" t="s">
        <v>26</v>
      </c>
      <c r="N101" s="32" t="s">
        <v>26</v>
      </c>
      <c r="O101" s="32" t="s">
        <v>26</v>
      </c>
      <c r="P101" s="32" t="s">
        <v>26</v>
      </c>
      <c r="Q101" s="32" t="s">
        <v>26</v>
      </c>
      <c r="R101" s="32" t="s">
        <v>26</v>
      </c>
      <c r="S101" s="32" t="s">
        <v>26</v>
      </c>
      <c r="T101" s="32" t="s">
        <v>26</v>
      </c>
      <c r="U101" s="33" t="s">
        <v>26</v>
      </c>
      <c r="V101" s="33" t="s">
        <v>26</v>
      </c>
      <c r="W101" s="33" t="s">
        <v>26</v>
      </c>
      <c r="X101" s="33" t="s">
        <v>26</v>
      </c>
      <c r="Y101" s="33"/>
      <c r="Z101" s="33" t="s">
        <v>26</v>
      </c>
      <c r="AA101" s="33" t="s">
        <v>26</v>
      </c>
      <c r="AB101" s="33"/>
      <c r="AC101" s="33" t="s">
        <v>26</v>
      </c>
      <c r="AD101" s="32" t="s">
        <v>26</v>
      </c>
      <c r="AE101" s="32" t="s">
        <v>26</v>
      </c>
      <c r="AF101" s="32" t="s">
        <v>26</v>
      </c>
      <c r="AG101" s="32" t="s">
        <v>26</v>
      </c>
      <c r="AH101" s="32" t="s">
        <v>26</v>
      </c>
      <c r="AI101" s="32" t="s">
        <v>26</v>
      </c>
      <c r="AJ101" s="32" t="s">
        <v>26</v>
      </c>
      <c r="AK101" s="32" t="s">
        <v>26</v>
      </c>
      <c r="AL101" s="32" t="s">
        <v>26</v>
      </c>
      <c r="AM101" s="32" t="s">
        <v>26</v>
      </c>
      <c r="AN101" s="32" t="s">
        <v>26</v>
      </c>
      <c r="AO101" s="32" t="s">
        <v>26</v>
      </c>
      <c r="AP101" s="32" t="s">
        <v>26</v>
      </c>
      <c r="AQ101" s="32" t="s">
        <v>26</v>
      </c>
      <c r="AR101" s="32" t="s">
        <v>26</v>
      </c>
      <c r="AS101" s="32" t="s">
        <v>26</v>
      </c>
      <c r="AT101" s="32" t="s">
        <v>26</v>
      </c>
      <c r="AU101" s="32" t="s">
        <v>26</v>
      </c>
      <c r="AV101" s="32" t="s">
        <v>26</v>
      </c>
      <c r="AW101" s="32" t="s">
        <v>26</v>
      </c>
      <c r="AX101" s="32" t="s">
        <v>26</v>
      </c>
      <c r="AY101" s="32" t="s">
        <v>26</v>
      </c>
      <c r="AZ101" s="32" t="s">
        <v>26</v>
      </c>
      <c r="BA101" s="32" t="s">
        <v>26</v>
      </c>
      <c r="BB101" s="32" t="s">
        <v>26</v>
      </c>
      <c r="BC101" s="32" t="s">
        <v>26</v>
      </c>
      <c r="BD101" s="32" t="s">
        <v>26</v>
      </c>
      <c r="BE101" s="32" t="s">
        <v>26</v>
      </c>
      <c r="BF101" s="32" t="s">
        <v>26</v>
      </c>
      <c r="BG101" s="32" t="s">
        <v>26</v>
      </c>
    </row>
  </sheetData>
  <sortState xmlns:xlrd2="http://schemas.microsoft.com/office/spreadsheetml/2017/richdata2" ref="A10:AC62">
    <sortCondition ref="I10:I62"/>
    <sortCondition ref="X10:X62"/>
  </sortState>
  <mergeCells count="2141">
    <mergeCell ref="A4:D4"/>
    <mergeCell ref="A5:D6"/>
    <mergeCell ref="G5:J6"/>
    <mergeCell ref="G4:J4"/>
    <mergeCell ref="M5:P6"/>
    <mergeCell ref="M4:P4"/>
    <mergeCell ref="S5:W6"/>
    <mergeCell ref="BD22:BE22"/>
    <mergeCell ref="BF22:BG22"/>
    <mergeCell ref="A18:H18"/>
    <mergeCell ref="I18:L18"/>
    <mergeCell ref="M18:O18"/>
    <mergeCell ref="P18:R18"/>
    <mergeCell ref="S18:T18"/>
    <mergeCell ref="U18:W18"/>
    <mergeCell ref="X18:Z18"/>
    <mergeCell ref="AA18:AC18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AT18:AU18"/>
    <mergeCell ref="AV18:AW18"/>
    <mergeCell ref="AX18:AY18"/>
    <mergeCell ref="AZ18:BA18"/>
    <mergeCell ref="BB18:BC18"/>
    <mergeCell ref="BD18:BE18"/>
    <mergeCell ref="BF18:BG18"/>
    <mergeCell ref="S22:T22"/>
    <mergeCell ref="U22:W22"/>
    <mergeCell ref="X22:Z22"/>
    <mergeCell ref="AA22:AC22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V22:AW22"/>
    <mergeCell ref="AX22:AY22"/>
    <mergeCell ref="AZ22:BA22"/>
    <mergeCell ref="BB22:BC22"/>
    <mergeCell ref="P87:R87"/>
    <mergeCell ref="P88:R88"/>
    <mergeCell ref="P89:R89"/>
    <mergeCell ref="P90:R90"/>
    <mergeCell ref="P91:R91"/>
    <mergeCell ref="P92:R92"/>
    <mergeCell ref="P93:R93"/>
    <mergeCell ref="P94:R94"/>
    <mergeCell ref="P95:R95"/>
    <mergeCell ref="P96:R96"/>
    <mergeCell ref="P63:R63"/>
    <mergeCell ref="P64:R64"/>
    <mergeCell ref="P65:R65"/>
    <mergeCell ref="P66:R66"/>
    <mergeCell ref="P67:R67"/>
    <mergeCell ref="P68:R68"/>
    <mergeCell ref="P69:R69"/>
    <mergeCell ref="P70:R70"/>
    <mergeCell ref="P71:R71"/>
    <mergeCell ref="P72:R72"/>
    <mergeCell ref="M94:O94"/>
    <mergeCell ref="M95:O95"/>
    <mergeCell ref="M96:O96"/>
    <mergeCell ref="M97:O97"/>
    <mergeCell ref="M98:O98"/>
    <mergeCell ref="M99:O99"/>
    <mergeCell ref="M100:O100"/>
    <mergeCell ref="P26:R26"/>
    <mergeCell ref="P30:R30"/>
    <mergeCell ref="P31:R31"/>
    <mergeCell ref="P35:R35"/>
    <mergeCell ref="P38:R38"/>
    <mergeCell ref="P39:R39"/>
    <mergeCell ref="P42:R42"/>
    <mergeCell ref="P45:R45"/>
    <mergeCell ref="P46:R46"/>
    <mergeCell ref="P47:R47"/>
    <mergeCell ref="P48:R48"/>
    <mergeCell ref="P49:R49"/>
    <mergeCell ref="P50:R50"/>
    <mergeCell ref="P51:R51"/>
    <mergeCell ref="P52:R52"/>
    <mergeCell ref="P53:R53"/>
    <mergeCell ref="P54:R54"/>
    <mergeCell ref="P55:R55"/>
    <mergeCell ref="P97:R97"/>
    <mergeCell ref="P98:R98"/>
    <mergeCell ref="P99:R99"/>
    <mergeCell ref="P100:R100"/>
    <mergeCell ref="P80:R80"/>
    <mergeCell ref="P81:R81"/>
    <mergeCell ref="P82:R82"/>
    <mergeCell ref="P56:R56"/>
    <mergeCell ref="P57:R57"/>
    <mergeCell ref="P58:R58"/>
    <mergeCell ref="P59:R59"/>
    <mergeCell ref="P60:R60"/>
    <mergeCell ref="P61:R61"/>
    <mergeCell ref="P62:R62"/>
    <mergeCell ref="M77:O77"/>
    <mergeCell ref="M78:O78"/>
    <mergeCell ref="M79:O79"/>
    <mergeCell ref="M80:O80"/>
    <mergeCell ref="M81:O81"/>
    <mergeCell ref="M82:O82"/>
    <mergeCell ref="M83:O83"/>
    <mergeCell ref="M84:O84"/>
    <mergeCell ref="M85:O85"/>
    <mergeCell ref="M86:O86"/>
    <mergeCell ref="P73:R73"/>
    <mergeCell ref="P74:R74"/>
    <mergeCell ref="P75:R75"/>
    <mergeCell ref="P76:R76"/>
    <mergeCell ref="P77:R77"/>
    <mergeCell ref="P78:R78"/>
    <mergeCell ref="P79:R79"/>
    <mergeCell ref="P83:R83"/>
    <mergeCell ref="P84:R84"/>
    <mergeCell ref="P85:R85"/>
    <mergeCell ref="P86:R86"/>
    <mergeCell ref="M59:O59"/>
    <mergeCell ref="M87:O87"/>
    <mergeCell ref="M88:O88"/>
    <mergeCell ref="M89:O89"/>
    <mergeCell ref="M90:O90"/>
    <mergeCell ref="M91:O91"/>
    <mergeCell ref="M92:O92"/>
    <mergeCell ref="M93:O93"/>
    <mergeCell ref="M60:O60"/>
    <mergeCell ref="M61:O61"/>
    <mergeCell ref="M62:O62"/>
    <mergeCell ref="M63:O63"/>
    <mergeCell ref="M64:O64"/>
    <mergeCell ref="M65:O65"/>
    <mergeCell ref="M66:O66"/>
    <mergeCell ref="M67:O67"/>
    <mergeCell ref="M68:O68"/>
    <mergeCell ref="M69:O69"/>
    <mergeCell ref="M70:O70"/>
    <mergeCell ref="M71:O71"/>
    <mergeCell ref="M72:O72"/>
    <mergeCell ref="M73:O73"/>
    <mergeCell ref="M74:O74"/>
    <mergeCell ref="M75:O75"/>
    <mergeCell ref="M76:O76"/>
    <mergeCell ref="I88:L88"/>
    <mergeCell ref="I89:L89"/>
    <mergeCell ref="I90:L90"/>
    <mergeCell ref="I91:L91"/>
    <mergeCell ref="I92:L92"/>
    <mergeCell ref="I93:L93"/>
    <mergeCell ref="I94:L94"/>
    <mergeCell ref="I95:L95"/>
    <mergeCell ref="I96:L96"/>
    <mergeCell ref="I97:L97"/>
    <mergeCell ref="I98:L98"/>
    <mergeCell ref="I99:L99"/>
    <mergeCell ref="I100:L100"/>
    <mergeCell ref="M30:O30"/>
    <mergeCell ref="M35:O35"/>
    <mergeCell ref="M39:O39"/>
    <mergeCell ref="M40:O40"/>
    <mergeCell ref="M41:O41"/>
    <mergeCell ref="M42:O42"/>
    <mergeCell ref="M43:O43"/>
    <mergeCell ref="M47:O47"/>
    <mergeCell ref="M48:O48"/>
    <mergeCell ref="M49:O49"/>
    <mergeCell ref="M50:O50"/>
    <mergeCell ref="M51:O51"/>
    <mergeCell ref="M52:O52"/>
    <mergeCell ref="M53:O53"/>
    <mergeCell ref="M54:O54"/>
    <mergeCell ref="M55:O55"/>
    <mergeCell ref="M56:O56"/>
    <mergeCell ref="M57:O57"/>
    <mergeCell ref="M58:O58"/>
    <mergeCell ref="I71:L71"/>
    <mergeCell ref="I72:L72"/>
    <mergeCell ref="I73:L73"/>
    <mergeCell ref="I74:L74"/>
    <mergeCell ref="I75:L75"/>
    <mergeCell ref="I76:L76"/>
    <mergeCell ref="I77:L77"/>
    <mergeCell ref="I78:L78"/>
    <mergeCell ref="I79:L79"/>
    <mergeCell ref="I80:L80"/>
    <mergeCell ref="I81:L81"/>
    <mergeCell ref="I82:L82"/>
    <mergeCell ref="I83:L83"/>
    <mergeCell ref="I84:L84"/>
    <mergeCell ref="I85:L85"/>
    <mergeCell ref="I86:L86"/>
    <mergeCell ref="I87:L87"/>
    <mergeCell ref="A97:H97"/>
    <mergeCell ref="A98:H98"/>
    <mergeCell ref="A99:H99"/>
    <mergeCell ref="A100:H100"/>
    <mergeCell ref="I25:L25"/>
    <mergeCell ref="I38:L38"/>
    <mergeCell ref="I39:L39"/>
    <mergeCell ref="I41:L41"/>
    <mergeCell ref="I47:L47"/>
    <mergeCell ref="I48:L48"/>
    <mergeCell ref="I49:L49"/>
    <mergeCell ref="I50:L50"/>
    <mergeCell ref="I51:L51"/>
    <mergeCell ref="I52:L52"/>
    <mergeCell ref="I53:L53"/>
    <mergeCell ref="I54:L54"/>
    <mergeCell ref="I55:L55"/>
    <mergeCell ref="I56:L56"/>
    <mergeCell ref="I57:L57"/>
    <mergeCell ref="I58:L58"/>
    <mergeCell ref="I59:L59"/>
    <mergeCell ref="I60:L60"/>
    <mergeCell ref="I61:L61"/>
    <mergeCell ref="I62:L62"/>
    <mergeCell ref="I63:L63"/>
    <mergeCell ref="I64:L64"/>
    <mergeCell ref="I65:L65"/>
    <mergeCell ref="I66:L66"/>
    <mergeCell ref="I67:L67"/>
    <mergeCell ref="I68:L68"/>
    <mergeCell ref="I69:L69"/>
    <mergeCell ref="I70:L70"/>
    <mergeCell ref="A80:H80"/>
    <mergeCell ref="A81:H81"/>
    <mergeCell ref="A82:H82"/>
    <mergeCell ref="A83:H83"/>
    <mergeCell ref="A84:H84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64:H64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47:H47"/>
    <mergeCell ref="A50:H50"/>
    <mergeCell ref="A51:H51"/>
    <mergeCell ref="A52:H52"/>
    <mergeCell ref="A53:H53"/>
    <mergeCell ref="A54:H54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  <mergeCell ref="A48:H48"/>
    <mergeCell ref="A43:H43"/>
    <mergeCell ref="A45:H45"/>
    <mergeCell ref="A42:H42"/>
    <mergeCell ref="A41:H41"/>
    <mergeCell ref="A38:H38"/>
    <mergeCell ref="A49:H49"/>
    <mergeCell ref="A39:H39"/>
    <mergeCell ref="A34:H34"/>
    <mergeCell ref="A35:H35"/>
    <mergeCell ref="A46:H46"/>
    <mergeCell ref="P37:R37"/>
    <mergeCell ref="S37:T37"/>
    <mergeCell ref="U37:W37"/>
    <mergeCell ref="I27:L27"/>
    <mergeCell ref="M27:O27"/>
    <mergeCell ref="I36:L36"/>
    <mergeCell ref="M36:O36"/>
    <mergeCell ref="I34:L34"/>
    <mergeCell ref="M31:O31"/>
    <mergeCell ref="P34:R34"/>
    <mergeCell ref="P43:R43"/>
    <mergeCell ref="I35:L35"/>
    <mergeCell ref="M38:O38"/>
    <mergeCell ref="I40:L40"/>
    <mergeCell ref="I42:L42"/>
    <mergeCell ref="I43:L43"/>
    <mergeCell ref="I45:L45"/>
    <mergeCell ref="M45:O45"/>
    <mergeCell ref="X37:Z37"/>
    <mergeCell ref="AD37:AE37"/>
    <mergeCell ref="AF37:AG37"/>
    <mergeCell ref="AH37:AI37"/>
    <mergeCell ref="AJ37:AK37"/>
    <mergeCell ref="AL37:AM37"/>
    <mergeCell ref="AN37:AO37"/>
    <mergeCell ref="AP37:AQ37"/>
    <mergeCell ref="AR37:AS37"/>
    <mergeCell ref="AT37:AU37"/>
    <mergeCell ref="P29:R29"/>
    <mergeCell ref="AJ28:AK28"/>
    <mergeCell ref="BB27:BC27"/>
    <mergeCell ref="AN32:AO32"/>
    <mergeCell ref="AJ36:AK36"/>
    <mergeCell ref="AL36:AM36"/>
    <mergeCell ref="AN31:AO31"/>
    <mergeCell ref="AN30:AO30"/>
    <mergeCell ref="AV32:AW32"/>
    <mergeCell ref="AP35:AQ35"/>
    <mergeCell ref="AP32:AQ32"/>
    <mergeCell ref="AJ32:AK32"/>
    <mergeCell ref="AN36:AO36"/>
    <mergeCell ref="AP36:AQ36"/>
    <mergeCell ref="AJ33:AK33"/>
    <mergeCell ref="AJ35:AK35"/>
    <mergeCell ref="AJ31:AK31"/>
    <mergeCell ref="AL32:AM32"/>
    <mergeCell ref="P27:R27"/>
    <mergeCell ref="P36:R36"/>
    <mergeCell ref="BB31:BC31"/>
    <mergeCell ref="U29:W29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X24:Z24"/>
    <mergeCell ref="AD24:AE24"/>
    <mergeCell ref="AJ24:AK24"/>
    <mergeCell ref="AL24:AM24"/>
    <mergeCell ref="AN24:AO24"/>
    <mergeCell ref="AP24:AQ24"/>
    <mergeCell ref="P24:R24"/>
    <mergeCell ref="U24:W24"/>
    <mergeCell ref="S24:T24"/>
    <mergeCell ref="AN26:AO26"/>
    <mergeCell ref="AL29:AM29"/>
    <mergeCell ref="AL26:AM26"/>
    <mergeCell ref="I30:L30"/>
    <mergeCell ref="AJ27:AK27"/>
    <mergeCell ref="AL27:AM27"/>
    <mergeCell ref="BF24:BG24"/>
    <mergeCell ref="BF47:BG47"/>
    <mergeCell ref="AN46:AO46"/>
    <mergeCell ref="AP46:AQ46"/>
    <mergeCell ref="AR46:AS46"/>
    <mergeCell ref="AT46:AU46"/>
    <mergeCell ref="AV46:AW46"/>
    <mergeCell ref="AX46:AY46"/>
    <mergeCell ref="AZ46:BA46"/>
    <mergeCell ref="BB46:BC46"/>
    <mergeCell ref="BD46:BE46"/>
    <mergeCell ref="S46:T46"/>
    <mergeCell ref="U46:W46"/>
    <mergeCell ref="X46:Z46"/>
    <mergeCell ref="AD46:AE46"/>
    <mergeCell ref="AF46:AG46"/>
    <mergeCell ref="AH46:AI46"/>
    <mergeCell ref="AJ46:AK46"/>
    <mergeCell ref="S47:T47"/>
    <mergeCell ref="AN47:AO47"/>
    <mergeCell ref="AP47:AQ47"/>
    <mergeCell ref="AR47:AS47"/>
    <mergeCell ref="AT47:AU47"/>
    <mergeCell ref="AH41:AI41"/>
    <mergeCell ref="I24:L24"/>
    <mergeCell ref="M24:O24"/>
    <mergeCell ref="AV47:AW47"/>
    <mergeCell ref="BB26:BC26"/>
    <mergeCell ref="BD26:BE26"/>
    <mergeCell ref="BF26:BG26"/>
    <mergeCell ref="AX28:AY28"/>
    <mergeCell ref="AZ28:BA28"/>
    <mergeCell ref="BB28:BC28"/>
    <mergeCell ref="AV41:AW41"/>
    <mergeCell ref="AR41:AS41"/>
    <mergeCell ref="AR42:AS42"/>
    <mergeCell ref="AV38:AW38"/>
    <mergeCell ref="AF35:AG35"/>
    <mergeCell ref="AF40:AG40"/>
    <mergeCell ref="AH40:AI40"/>
    <mergeCell ref="S41:T41"/>
    <mergeCell ref="S40:T40"/>
    <mergeCell ref="S38:T38"/>
    <mergeCell ref="AD40:AE40"/>
    <mergeCell ref="X45:Z45"/>
    <mergeCell ref="X32:Z32"/>
    <mergeCell ref="X34:Z34"/>
    <mergeCell ref="AJ44:AK44"/>
    <mergeCell ref="AL44:AM44"/>
    <mergeCell ref="AN44:AO44"/>
    <mergeCell ref="AT44:AU44"/>
    <mergeCell ref="AV45:AW45"/>
    <mergeCell ref="AP45:AQ45"/>
    <mergeCell ref="AF26:AG26"/>
    <mergeCell ref="AF28:AG28"/>
    <mergeCell ref="S27:T27"/>
    <mergeCell ref="U27:W27"/>
    <mergeCell ref="U26:W26"/>
    <mergeCell ref="AR39:AS39"/>
    <mergeCell ref="AR43:AS43"/>
    <mergeCell ref="AR45:AS45"/>
    <mergeCell ref="AJ48:AK48"/>
    <mergeCell ref="AJ43:AK43"/>
    <mergeCell ref="AL39:AM39"/>
    <mergeCell ref="AL46:AM46"/>
    <mergeCell ref="AN40:AO40"/>
    <mergeCell ref="AT39:AU39"/>
    <mergeCell ref="AP39:AQ39"/>
    <mergeCell ref="AL40:AM40"/>
    <mergeCell ref="AT40:AU40"/>
    <mergeCell ref="X40:Z40"/>
    <mergeCell ref="S42:T42"/>
    <mergeCell ref="AJ52:AK52"/>
    <mergeCell ref="AJ51:AK51"/>
    <mergeCell ref="AD50:AE50"/>
    <mergeCell ref="X50:Z50"/>
    <mergeCell ref="X51:Z51"/>
    <mergeCell ref="AT43:AU43"/>
    <mergeCell ref="AT45:AU45"/>
    <mergeCell ref="S52:T52"/>
    <mergeCell ref="AD52:AE52"/>
    <mergeCell ref="AL43:AM43"/>
    <mergeCell ref="AL45:AM45"/>
    <mergeCell ref="AL52:AM52"/>
    <mergeCell ref="AN52:AO52"/>
    <mergeCell ref="X39:Z39"/>
    <mergeCell ref="AH45:AI45"/>
    <mergeCell ref="AV42:AW42"/>
    <mergeCell ref="AV48:AW48"/>
    <mergeCell ref="AV33:AW33"/>
    <mergeCell ref="AV34:AW34"/>
    <mergeCell ref="AV51:AW51"/>
    <mergeCell ref="AT30:AU30"/>
    <mergeCell ref="S20:T20"/>
    <mergeCell ref="AR49:AS49"/>
    <mergeCell ref="S35:T35"/>
    <mergeCell ref="S34:T34"/>
    <mergeCell ref="AF52:AG52"/>
    <mergeCell ref="AD49:AE49"/>
    <mergeCell ref="AV52:AW52"/>
    <mergeCell ref="AN45:AO45"/>
    <mergeCell ref="AN48:AO48"/>
    <mergeCell ref="AR50:AS50"/>
    <mergeCell ref="AR48:AS48"/>
    <mergeCell ref="AV49:AW49"/>
    <mergeCell ref="AD48:AE48"/>
    <mergeCell ref="AJ45:AK45"/>
    <mergeCell ref="AJ29:AK29"/>
    <mergeCell ref="AJ26:AK26"/>
    <mergeCell ref="X26:Z26"/>
    <mergeCell ref="AV24:AW24"/>
    <mergeCell ref="U45:W45"/>
    <mergeCell ref="S49:T49"/>
    <mergeCell ref="AD21:AE21"/>
    <mergeCell ref="AD23:AE23"/>
    <mergeCell ref="X20:Z20"/>
    <mergeCell ref="AH43:AI43"/>
    <mergeCell ref="U49:W49"/>
    <mergeCell ref="AV50:AW50"/>
    <mergeCell ref="S48:T48"/>
    <mergeCell ref="U48:W48"/>
    <mergeCell ref="S44:T44"/>
    <mergeCell ref="U44:W44"/>
    <mergeCell ref="X44:Z44"/>
    <mergeCell ref="S31:T31"/>
    <mergeCell ref="S32:T32"/>
    <mergeCell ref="AA50:AC50"/>
    <mergeCell ref="AA51:AC51"/>
    <mergeCell ref="X52:Z52"/>
    <mergeCell ref="AD45:AE45"/>
    <mergeCell ref="AF51:AG51"/>
    <mergeCell ref="AD43:AE43"/>
    <mergeCell ref="AD41:AE41"/>
    <mergeCell ref="AA52:AC52"/>
    <mergeCell ref="AT50:AU50"/>
    <mergeCell ref="AT51:AU51"/>
    <mergeCell ref="AT41:AU41"/>
    <mergeCell ref="AT42:AU42"/>
    <mergeCell ref="AT48:AU48"/>
    <mergeCell ref="U52:W52"/>
    <mergeCell ref="U50:W50"/>
    <mergeCell ref="U51:W51"/>
    <mergeCell ref="S50:T50"/>
    <mergeCell ref="S51:T51"/>
    <mergeCell ref="S43:T43"/>
    <mergeCell ref="S45:T45"/>
    <mergeCell ref="U43:W43"/>
    <mergeCell ref="AD51:AE51"/>
    <mergeCell ref="AT38:AU38"/>
    <mergeCell ref="AT49:AU49"/>
    <mergeCell ref="AT52:AU52"/>
    <mergeCell ref="AX33:AY33"/>
    <mergeCell ref="AZ33:BA33"/>
    <mergeCell ref="AL28:AM28"/>
    <mergeCell ref="AH26:AI26"/>
    <mergeCell ref="AF24:AG24"/>
    <mergeCell ref="AH24:AI24"/>
    <mergeCell ref="AH15:AI15"/>
    <mergeCell ref="AF14:AG14"/>
    <mergeCell ref="AH14:AI14"/>
    <mergeCell ref="AF12:AG12"/>
    <mergeCell ref="AH12:AI12"/>
    <mergeCell ref="AF23:AG23"/>
    <mergeCell ref="AH17:AI17"/>
    <mergeCell ref="AF15:AG15"/>
    <mergeCell ref="AD31:AE31"/>
    <mergeCell ref="X23:Z23"/>
    <mergeCell ref="AD16:AE16"/>
    <mergeCell ref="AP31:AQ31"/>
    <mergeCell ref="AV27:AW27"/>
    <mergeCell ref="AX27:AY27"/>
    <mergeCell ref="AZ27:BA27"/>
    <mergeCell ref="AX23:AY23"/>
    <mergeCell ref="AR21:AS21"/>
    <mergeCell ref="AR23:AS23"/>
    <mergeCell ref="AL30:AM30"/>
    <mergeCell ref="AL31:AM31"/>
    <mergeCell ref="AX31:AY31"/>
    <mergeCell ref="AZ31:BA31"/>
    <mergeCell ref="AN27:AO27"/>
    <mergeCell ref="AP27:AQ27"/>
    <mergeCell ref="AR27:AS27"/>
    <mergeCell ref="AT27:AU27"/>
    <mergeCell ref="BF25:BG25"/>
    <mergeCell ref="AN16:AO16"/>
    <mergeCell ref="AP16:AQ16"/>
    <mergeCell ref="AR16:AS16"/>
    <mergeCell ref="AX19:AY19"/>
    <mergeCell ref="AX17:AY17"/>
    <mergeCell ref="AX16:AY16"/>
    <mergeCell ref="AV15:AW15"/>
    <mergeCell ref="BD12:BE12"/>
    <mergeCell ref="AX32:AY32"/>
    <mergeCell ref="AZ32:BA32"/>
    <mergeCell ref="BB32:BC32"/>
    <mergeCell ref="BD32:BE32"/>
    <mergeCell ref="AT29:AU29"/>
    <mergeCell ref="AV26:AW26"/>
    <mergeCell ref="AN28:AO28"/>
    <mergeCell ref="AV13:AW13"/>
    <mergeCell ref="AX13:AY13"/>
    <mergeCell ref="AZ13:BA13"/>
    <mergeCell ref="BB14:BC14"/>
    <mergeCell ref="BD14:BE14"/>
    <mergeCell ref="AZ14:BA14"/>
    <mergeCell ref="AZ15:BA15"/>
    <mergeCell ref="BD17:BE17"/>
    <mergeCell ref="BD24:BE24"/>
    <mergeCell ref="AT24:AU24"/>
    <mergeCell ref="AT25:AU25"/>
    <mergeCell ref="AV25:AW25"/>
    <mergeCell ref="AX25:AY25"/>
    <mergeCell ref="AV28:AW28"/>
    <mergeCell ref="AR28:AS28"/>
    <mergeCell ref="AV12:AW12"/>
    <mergeCell ref="BB10:BC10"/>
    <mergeCell ref="AT10:AU10"/>
    <mergeCell ref="AL9:AM9"/>
    <mergeCell ref="AL10:AM10"/>
    <mergeCell ref="AN9:AO9"/>
    <mergeCell ref="AN10:AO10"/>
    <mergeCell ref="AX30:AY30"/>
    <mergeCell ref="AZ30:BA30"/>
    <mergeCell ref="AJ12:AK12"/>
    <mergeCell ref="AX38:AY38"/>
    <mergeCell ref="AZ38:BA38"/>
    <mergeCell ref="BB38:BC38"/>
    <mergeCell ref="BD38:BE38"/>
    <mergeCell ref="BD9:BE9"/>
    <mergeCell ref="BF9:BG9"/>
    <mergeCell ref="AX10:AY10"/>
    <mergeCell ref="AZ10:BA10"/>
    <mergeCell ref="BB23:BC23"/>
    <mergeCell ref="AV9:AW9"/>
    <mergeCell ref="AV10:AW10"/>
    <mergeCell ref="AV11:AW11"/>
    <mergeCell ref="AX9:AY9"/>
    <mergeCell ref="AZ9:BA9"/>
    <mergeCell ref="AT9:AU9"/>
    <mergeCell ref="AP10:AQ10"/>
    <mergeCell ref="AX24:AY24"/>
    <mergeCell ref="AZ24:BA24"/>
    <mergeCell ref="AZ16:BA16"/>
    <mergeCell ref="AV21:AW21"/>
    <mergeCell ref="AV23:AW23"/>
    <mergeCell ref="BD8:BE8"/>
    <mergeCell ref="BF8:BG8"/>
    <mergeCell ref="P9:R9"/>
    <mergeCell ref="P10:R10"/>
    <mergeCell ref="BA5:BG5"/>
    <mergeCell ref="BA6:BG6"/>
    <mergeCell ref="AP8:AQ8"/>
    <mergeCell ref="AR8:AS8"/>
    <mergeCell ref="AT8:AU8"/>
    <mergeCell ref="AV8:AW8"/>
    <mergeCell ref="AX8:AY8"/>
    <mergeCell ref="AZ8:BA8"/>
    <mergeCell ref="AD8:AE8"/>
    <mergeCell ref="AF8:AG8"/>
    <mergeCell ref="AH8:AI8"/>
    <mergeCell ref="AJ8:AK8"/>
    <mergeCell ref="AL8:AM8"/>
    <mergeCell ref="AN8:AO8"/>
    <mergeCell ref="S9:T9"/>
    <mergeCell ref="BB8:BC8"/>
    <mergeCell ref="BD10:BE10"/>
    <mergeCell ref="BB9:BC9"/>
    <mergeCell ref="BF10:BG10"/>
    <mergeCell ref="AR9:AS9"/>
    <mergeCell ref="AR10:AS10"/>
    <mergeCell ref="AP9:AQ9"/>
    <mergeCell ref="BD50:BE50"/>
    <mergeCell ref="AX42:AY42"/>
    <mergeCell ref="AX41:AY41"/>
    <mergeCell ref="AX51:AY51"/>
    <mergeCell ref="AZ51:BA51"/>
    <mergeCell ref="BB51:BC51"/>
    <mergeCell ref="BD51:BE51"/>
    <mergeCell ref="BF51:BG51"/>
    <mergeCell ref="BD52:BE52"/>
    <mergeCell ref="BB52:BC52"/>
    <mergeCell ref="BF52:BG52"/>
    <mergeCell ref="AZ52:BA52"/>
    <mergeCell ref="AX52:AY52"/>
    <mergeCell ref="BF50:BG50"/>
    <mergeCell ref="AX48:AY48"/>
    <mergeCell ref="BD48:BE48"/>
    <mergeCell ref="BF48:BG48"/>
    <mergeCell ref="AX43:AY43"/>
    <mergeCell ref="BF46:BG46"/>
    <mergeCell ref="AX47:AY47"/>
    <mergeCell ref="BD42:BE42"/>
    <mergeCell ref="BF42:BG42"/>
    <mergeCell ref="AZ47:BA47"/>
    <mergeCell ref="BB47:BC47"/>
    <mergeCell ref="BD47:BE47"/>
    <mergeCell ref="BD44:BE44"/>
    <mergeCell ref="BF44:BG44"/>
    <mergeCell ref="AZ44:BA44"/>
    <mergeCell ref="BB44:BC44"/>
    <mergeCell ref="AX49:AY49"/>
    <mergeCell ref="BF49:BG49"/>
    <mergeCell ref="AZ43:BA43"/>
    <mergeCell ref="BB43:BC43"/>
    <mergeCell ref="AZ41:BA41"/>
    <mergeCell ref="BB41:BC41"/>
    <mergeCell ref="AZ49:BA49"/>
    <mergeCell ref="BB49:BC49"/>
    <mergeCell ref="BD49:BE49"/>
    <mergeCell ref="AZ45:BA45"/>
    <mergeCell ref="BF45:BG45"/>
    <mergeCell ref="BD45:BE45"/>
    <mergeCell ref="AX39:AY39"/>
    <mergeCell ref="AZ39:BA39"/>
    <mergeCell ref="BB39:BC39"/>
    <mergeCell ref="BD39:BE39"/>
    <mergeCell ref="BD36:BE36"/>
    <mergeCell ref="BF36:BG36"/>
    <mergeCell ref="AZ40:BA40"/>
    <mergeCell ref="BB40:BC40"/>
    <mergeCell ref="BD40:BE40"/>
    <mergeCell ref="BD41:BE41"/>
    <mergeCell ref="BF41:BG41"/>
    <mergeCell ref="AX36:AY36"/>
    <mergeCell ref="AZ36:BA36"/>
    <mergeCell ref="BB36:BC36"/>
    <mergeCell ref="AX37:AY37"/>
    <mergeCell ref="AZ37:BA37"/>
    <mergeCell ref="BB37:BC37"/>
    <mergeCell ref="BD37:BE37"/>
    <mergeCell ref="BF37:BG37"/>
    <mergeCell ref="AZ42:BA42"/>
    <mergeCell ref="BF27:BG27"/>
    <mergeCell ref="BD43:BE43"/>
    <mergeCell ref="BF43:BG43"/>
    <mergeCell ref="BF40:BG40"/>
    <mergeCell ref="BD33:BE33"/>
    <mergeCell ref="BF33:BG33"/>
    <mergeCell ref="AX34:AY34"/>
    <mergeCell ref="AZ34:BA34"/>
    <mergeCell ref="BB34:BC34"/>
    <mergeCell ref="BD34:BE34"/>
    <mergeCell ref="BB33:BC33"/>
    <mergeCell ref="BD11:BE11"/>
    <mergeCell ref="BF11:BG11"/>
    <mergeCell ref="BB12:BC12"/>
    <mergeCell ref="AX11:AY11"/>
    <mergeCell ref="BD23:BE23"/>
    <mergeCell ref="BF39:BG39"/>
    <mergeCell ref="BB16:BC16"/>
    <mergeCell ref="BD16:BE16"/>
    <mergeCell ref="BB15:BC15"/>
    <mergeCell ref="BD15:BE15"/>
    <mergeCell ref="AZ17:BA17"/>
    <mergeCell ref="BF12:BG12"/>
    <mergeCell ref="BF34:BG34"/>
    <mergeCell ref="AX35:AY35"/>
    <mergeCell ref="AZ35:BA35"/>
    <mergeCell ref="BB35:BC35"/>
    <mergeCell ref="BD35:BE35"/>
    <mergeCell ref="BF35:BG35"/>
    <mergeCell ref="BF38:BG38"/>
    <mergeCell ref="BF31:BG31"/>
    <mergeCell ref="BD25:BE25"/>
    <mergeCell ref="BD20:BE20"/>
    <mergeCell ref="AZ11:BA11"/>
    <mergeCell ref="BB11:BC11"/>
    <mergeCell ref="AZ12:BA12"/>
    <mergeCell ref="BF15:BG15"/>
    <mergeCell ref="BD19:BE19"/>
    <mergeCell ref="BD30:BE30"/>
    <mergeCell ref="BF30:BG30"/>
    <mergeCell ref="AZ29:BA29"/>
    <mergeCell ref="BB29:BC29"/>
    <mergeCell ref="AX12:AY12"/>
    <mergeCell ref="BB45:BC45"/>
    <mergeCell ref="AX50:AY50"/>
    <mergeCell ref="AV39:AW39"/>
    <mergeCell ref="AX45:AY45"/>
    <mergeCell ref="BB17:BC17"/>
    <mergeCell ref="AZ20:BA20"/>
    <mergeCell ref="AZ23:BA23"/>
    <mergeCell ref="AX20:AY20"/>
    <mergeCell ref="AZ48:BA48"/>
    <mergeCell ref="BB48:BC48"/>
    <mergeCell ref="AV31:AW31"/>
    <mergeCell ref="AV40:AW40"/>
    <mergeCell ref="AX40:AY40"/>
    <mergeCell ref="BB42:BC42"/>
    <mergeCell ref="AZ50:BA50"/>
    <mergeCell ref="BB50:BC50"/>
    <mergeCell ref="BB24:BC24"/>
    <mergeCell ref="AZ25:BA25"/>
    <mergeCell ref="BB25:BC25"/>
    <mergeCell ref="AX44:AY44"/>
    <mergeCell ref="BD27:BE27"/>
    <mergeCell ref="AV29:AW29"/>
    <mergeCell ref="AT11:AU11"/>
    <mergeCell ref="AT21:AU21"/>
    <mergeCell ref="AT23:AU23"/>
    <mergeCell ref="AR38:AS38"/>
    <mergeCell ref="AR29:AS29"/>
    <mergeCell ref="AR26:AS26"/>
    <mergeCell ref="AR30:AS30"/>
    <mergeCell ref="AR31:AS31"/>
    <mergeCell ref="AR32:AS32"/>
    <mergeCell ref="AT12:AU12"/>
    <mergeCell ref="AT15:AU15"/>
    <mergeCell ref="AR19:AS19"/>
    <mergeCell ref="AT19:AU19"/>
    <mergeCell ref="AR20:AS20"/>
    <mergeCell ref="AT20:AU20"/>
    <mergeCell ref="AR13:AS13"/>
    <mergeCell ref="AR36:AS36"/>
    <mergeCell ref="AT36:AU36"/>
    <mergeCell ref="AR17:AS17"/>
    <mergeCell ref="AT17:AU17"/>
    <mergeCell ref="AV30:AW30"/>
    <mergeCell ref="AT26:AU26"/>
    <mergeCell ref="AT16:AU16"/>
    <mergeCell ref="AV16:AW16"/>
    <mergeCell ref="AR11:AS11"/>
    <mergeCell ref="AV35:AW35"/>
    <mergeCell ref="AV20:AW20"/>
    <mergeCell ref="AV19:AW19"/>
    <mergeCell ref="AV17:AW17"/>
    <mergeCell ref="AX15:AY15"/>
    <mergeCell ref="AZ19:BA19"/>
    <mergeCell ref="AP38:AQ38"/>
    <mergeCell ref="AP49:AQ49"/>
    <mergeCell ref="AP50:AQ50"/>
    <mergeCell ref="AP51:AQ51"/>
    <mergeCell ref="AP41:AQ41"/>
    <mergeCell ref="AP42:AQ42"/>
    <mergeCell ref="AP48:AQ48"/>
    <mergeCell ref="AR33:AS33"/>
    <mergeCell ref="AR34:AS34"/>
    <mergeCell ref="AR35:AS35"/>
    <mergeCell ref="AR51:AS51"/>
    <mergeCell ref="AP11:AQ11"/>
    <mergeCell ref="AP15:AQ15"/>
    <mergeCell ref="AP33:AQ33"/>
    <mergeCell ref="AR52:AS52"/>
    <mergeCell ref="AP12:AQ12"/>
    <mergeCell ref="AR12:AS12"/>
    <mergeCell ref="AR15:AS15"/>
    <mergeCell ref="AP34:AQ34"/>
    <mergeCell ref="AP40:AQ40"/>
    <mergeCell ref="AR40:AS40"/>
    <mergeCell ref="AP17:AQ17"/>
    <mergeCell ref="AR24:AS24"/>
    <mergeCell ref="AP43:AQ43"/>
    <mergeCell ref="AP44:AQ44"/>
    <mergeCell ref="AR44:AS44"/>
    <mergeCell ref="AP52:AQ52"/>
    <mergeCell ref="AV43:AW43"/>
    <mergeCell ref="AV36:AW36"/>
    <mergeCell ref="AV37:AW37"/>
    <mergeCell ref="AL38:AM38"/>
    <mergeCell ref="AL49:AM49"/>
    <mergeCell ref="AL50:AM50"/>
    <mergeCell ref="AL51:AM51"/>
    <mergeCell ref="AL41:AM41"/>
    <mergeCell ref="AL42:AM42"/>
    <mergeCell ref="AL48:AM48"/>
    <mergeCell ref="AN33:AO33"/>
    <mergeCell ref="AN35:AO35"/>
    <mergeCell ref="AN49:AO49"/>
    <mergeCell ref="AN50:AO50"/>
    <mergeCell ref="AN51:AO51"/>
    <mergeCell ref="AN38:AO38"/>
    <mergeCell ref="AN39:AO39"/>
    <mergeCell ref="AN41:AO41"/>
    <mergeCell ref="AN42:AO42"/>
    <mergeCell ref="AN34:AO34"/>
    <mergeCell ref="AN43:AO43"/>
    <mergeCell ref="AL47:AM47"/>
    <mergeCell ref="AJ38:AK38"/>
    <mergeCell ref="AJ49:AK49"/>
    <mergeCell ref="AJ39:AK39"/>
    <mergeCell ref="AJ42:AK42"/>
    <mergeCell ref="AF38:AG38"/>
    <mergeCell ref="AF49:AG49"/>
    <mergeCell ref="AF50:AG50"/>
    <mergeCell ref="AF48:AG48"/>
    <mergeCell ref="AJ41:AK41"/>
    <mergeCell ref="AF43:AG43"/>
    <mergeCell ref="AF41:AG41"/>
    <mergeCell ref="AH39:AI39"/>
    <mergeCell ref="AD42:AE42"/>
    <mergeCell ref="AJ40:AK40"/>
    <mergeCell ref="AH49:AI49"/>
    <mergeCell ref="AH48:AI48"/>
    <mergeCell ref="AH50:AI50"/>
    <mergeCell ref="AJ50:AK50"/>
    <mergeCell ref="AF45:AG45"/>
    <mergeCell ref="AH42:AI42"/>
    <mergeCell ref="AF39:AG39"/>
    <mergeCell ref="AD47:AE47"/>
    <mergeCell ref="AF47:AG47"/>
    <mergeCell ref="AH47:AI47"/>
    <mergeCell ref="AJ47:AK47"/>
    <mergeCell ref="AF42:AG42"/>
    <mergeCell ref="AD39:AE39"/>
    <mergeCell ref="AH33:AI33"/>
    <mergeCell ref="AH34:AI34"/>
    <mergeCell ref="AH35:AI35"/>
    <mergeCell ref="AH36:AI36"/>
    <mergeCell ref="AH32:AI32"/>
    <mergeCell ref="AH27:AI27"/>
    <mergeCell ref="AH31:AI31"/>
    <mergeCell ref="AF31:AG31"/>
    <mergeCell ref="AH23:AI23"/>
    <mergeCell ref="AH52:AI52"/>
    <mergeCell ref="X31:Z31"/>
    <mergeCell ref="X33:Z33"/>
    <mergeCell ref="U47:W47"/>
    <mergeCell ref="X47:Z47"/>
    <mergeCell ref="U40:W40"/>
    <mergeCell ref="U35:W35"/>
    <mergeCell ref="X48:Z48"/>
    <mergeCell ref="AA38:AC38"/>
    <mergeCell ref="AA39:AC39"/>
    <mergeCell ref="AA40:AC40"/>
    <mergeCell ref="AA41:AC41"/>
    <mergeCell ref="AA42:AC42"/>
    <mergeCell ref="AA43:AC43"/>
    <mergeCell ref="AA44:AC44"/>
    <mergeCell ref="AA45:AC45"/>
    <mergeCell ref="AA46:AC46"/>
    <mergeCell ref="AA47:AC47"/>
    <mergeCell ref="AA48:AC48"/>
    <mergeCell ref="AA49:AC49"/>
    <mergeCell ref="AA32:AC32"/>
    <mergeCell ref="U32:W32"/>
    <mergeCell ref="X27:Z27"/>
    <mergeCell ref="AA37:AC37"/>
    <mergeCell ref="S16:T16"/>
    <mergeCell ref="AH51:AI51"/>
    <mergeCell ref="AH38:AI38"/>
    <mergeCell ref="X49:Z49"/>
    <mergeCell ref="X43:Z43"/>
    <mergeCell ref="U41:W41"/>
    <mergeCell ref="X41:Z41"/>
    <mergeCell ref="U42:W42"/>
    <mergeCell ref="X42:Z42"/>
    <mergeCell ref="AD44:AE44"/>
    <mergeCell ref="AF44:AG44"/>
    <mergeCell ref="AH44:AI44"/>
    <mergeCell ref="A31:H31"/>
    <mergeCell ref="A32:H32"/>
    <mergeCell ref="A33:H33"/>
    <mergeCell ref="I31:L31"/>
    <mergeCell ref="I32:L32"/>
    <mergeCell ref="I33:L33"/>
    <mergeCell ref="M34:O34"/>
    <mergeCell ref="M33:O33"/>
    <mergeCell ref="AD34:AE34"/>
    <mergeCell ref="AD35:AE35"/>
    <mergeCell ref="AD38:AE38"/>
    <mergeCell ref="S33:T33"/>
    <mergeCell ref="X35:Z35"/>
    <mergeCell ref="X38:Z38"/>
    <mergeCell ref="S39:T39"/>
    <mergeCell ref="U39:W39"/>
    <mergeCell ref="U33:W33"/>
    <mergeCell ref="U34:W34"/>
    <mergeCell ref="M44:O44"/>
    <mergeCell ref="X36:Z36"/>
    <mergeCell ref="AA31:AC31"/>
    <mergeCell ref="I17:L17"/>
    <mergeCell ref="M17:O17"/>
    <mergeCell ref="P17:R17"/>
    <mergeCell ref="A14:H14"/>
    <mergeCell ref="I14:L14"/>
    <mergeCell ref="M14:O14"/>
    <mergeCell ref="P14:R14"/>
    <mergeCell ref="P20:R20"/>
    <mergeCell ref="P21:R21"/>
    <mergeCell ref="P23:R23"/>
    <mergeCell ref="U17:W17"/>
    <mergeCell ref="X17:Z17"/>
    <mergeCell ref="AA29:AC29"/>
    <mergeCell ref="AA30:AC30"/>
    <mergeCell ref="AA33:AC33"/>
    <mergeCell ref="AA34:AC34"/>
    <mergeCell ref="AA35:AC35"/>
    <mergeCell ref="AA36:AC36"/>
    <mergeCell ref="A36:H36"/>
    <mergeCell ref="S19:T19"/>
    <mergeCell ref="S14:T14"/>
    <mergeCell ref="U15:W15"/>
    <mergeCell ref="X15:Z15"/>
    <mergeCell ref="U19:W19"/>
    <mergeCell ref="X19:Z19"/>
    <mergeCell ref="M25:O25"/>
    <mergeCell ref="P25:R25"/>
    <mergeCell ref="S25:T25"/>
    <mergeCell ref="U25:W25"/>
    <mergeCell ref="X25:Z25"/>
    <mergeCell ref="M9:O9"/>
    <mergeCell ref="A9:H9"/>
    <mergeCell ref="A10:H10"/>
    <mergeCell ref="A21:H21"/>
    <mergeCell ref="M32:O32"/>
    <mergeCell ref="M29:O29"/>
    <mergeCell ref="I29:L29"/>
    <mergeCell ref="I21:L21"/>
    <mergeCell ref="I23:L23"/>
    <mergeCell ref="I26:L26"/>
    <mergeCell ref="I9:L9"/>
    <mergeCell ref="I10:L10"/>
    <mergeCell ref="A29:H29"/>
    <mergeCell ref="A15:H15"/>
    <mergeCell ref="I15:L15"/>
    <mergeCell ref="A19:H19"/>
    <mergeCell ref="A30:H30"/>
    <mergeCell ref="I11:L11"/>
    <mergeCell ref="M26:O26"/>
    <mergeCell ref="M23:O23"/>
    <mergeCell ref="A24:H24"/>
    <mergeCell ref="A25:H25"/>
    <mergeCell ref="A27:H27"/>
    <mergeCell ref="A26:H26"/>
    <mergeCell ref="A22:H22"/>
    <mergeCell ref="I22:L22"/>
    <mergeCell ref="M22:O22"/>
    <mergeCell ref="A17:H17"/>
    <mergeCell ref="M21:O21"/>
    <mergeCell ref="M15:O15"/>
    <mergeCell ref="A11:H11"/>
    <mergeCell ref="A20:H20"/>
    <mergeCell ref="I20:L20"/>
    <mergeCell ref="P19:R19"/>
    <mergeCell ref="A13:H13"/>
    <mergeCell ref="I13:L13"/>
    <mergeCell ref="M13:O13"/>
    <mergeCell ref="P13:R13"/>
    <mergeCell ref="I12:L12"/>
    <mergeCell ref="M12:O12"/>
    <mergeCell ref="I16:L16"/>
    <mergeCell ref="M16:O16"/>
    <mergeCell ref="I19:L19"/>
    <mergeCell ref="I46:L46"/>
    <mergeCell ref="M46:O46"/>
    <mergeCell ref="A37:H37"/>
    <mergeCell ref="I37:L37"/>
    <mergeCell ref="M37:O37"/>
    <mergeCell ref="P32:R32"/>
    <mergeCell ref="P33:R33"/>
    <mergeCell ref="P44:R44"/>
    <mergeCell ref="P40:R40"/>
    <mergeCell ref="P41:R41"/>
    <mergeCell ref="I44:L44"/>
    <mergeCell ref="A44:H44"/>
    <mergeCell ref="A40:H40"/>
    <mergeCell ref="P22:R22"/>
    <mergeCell ref="BF17:BG17"/>
    <mergeCell ref="BF19:BG19"/>
    <mergeCell ref="BF16:BG16"/>
    <mergeCell ref="BF32:BG32"/>
    <mergeCell ref="BB30:BC30"/>
    <mergeCell ref="BD29:BE29"/>
    <mergeCell ref="BF29:BG29"/>
    <mergeCell ref="AX26:AY26"/>
    <mergeCell ref="AZ26:BA26"/>
    <mergeCell ref="BB19:BC19"/>
    <mergeCell ref="BB20:BC20"/>
    <mergeCell ref="AJ11:AK11"/>
    <mergeCell ref="AH11:AI11"/>
    <mergeCell ref="AN11:AO11"/>
    <mergeCell ref="A28:H28"/>
    <mergeCell ref="I28:L28"/>
    <mergeCell ref="M28:O28"/>
    <mergeCell ref="P28:R28"/>
    <mergeCell ref="S28:T28"/>
    <mergeCell ref="U28:W28"/>
    <mergeCell ref="AD28:AE28"/>
    <mergeCell ref="AN13:AO13"/>
    <mergeCell ref="AN12:AO12"/>
    <mergeCell ref="AL17:AM17"/>
    <mergeCell ref="AL14:AM14"/>
    <mergeCell ref="AN14:AO14"/>
    <mergeCell ref="X28:Z28"/>
    <mergeCell ref="AH21:AI21"/>
    <mergeCell ref="A23:H23"/>
    <mergeCell ref="AD17:AE17"/>
    <mergeCell ref="AF17:AG17"/>
    <mergeCell ref="A16:H16"/>
    <mergeCell ref="X11:Z11"/>
    <mergeCell ref="AD9:AE9"/>
    <mergeCell ref="AJ10:AK10"/>
    <mergeCell ref="X9:Z9"/>
    <mergeCell ref="AH9:AI9"/>
    <mergeCell ref="AH10:AI10"/>
    <mergeCell ref="AF9:AG9"/>
    <mergeCell ref="AF10:AG10"/>
    <mergeCell ref="AF11:AG11"/>
    <mergeCell ref="AA9:AC9"/>
    <mergeCell ref="AA10:AC10"/>
    <mergeCell ref="AA11:AC11"/>
    <mergeCell ref="BF20:BG20"/>
    <mergeCell ref="AT31:AU31"/>
    <mergeCell ref="AT32:AU32"/>
    <mergeCell ref="AT33:AU33"/>
    <mergeCell ref="AT34:AU34"/>
    <mergeCell ref="AX21:AY21"/>
    <mergeCell ref="AZ21:BA21"/>
    <mergeCell ref="BB21:BC21"/>
    <mergeCell ref="AX29:AY29"/>
    <mergeCell ref="BD21:BE21"/>
    <mergeCell ref="BF21:BG21"/>
    <mergeCell ref="BD28:BE28"/>
    <mergeCell ref="BF28:BG28"/>
    <mergeCell ref="BD31:BE31"/>
    <mergeCell ref="BF13:BG13"/>
    <mergeCell ref="AX14:AY14"/>
    <mergeCell ref="BF14:BG14"/>
    <mergeCell ref="BB13:BC13"/>
    <mergeCell ref="BD13:BE13"/>
    <mergeCell ref="BF23:BG23"/>
    <mergeCell ref="P16:R16"/>
    <mergeCell ref="M19:O19"/>
    <mergeCell ref="P15:R15"/>
    <mergeCell ref="AD20:AE20"/>
    <mergeCell ref="AL15:AM15"/>
    <mergeCell ref="M20:O20"/>
    <mergeCell ref="AF19:AG19"/>
    <mergeCell ref="S15:T15"/>
    <mergeCell ref="S17:T17"/>
    <mergeCell ref="U20:W20"/>
    <mergeCell ref="S21:T21"/>
    <mergeCell ref="S23:T23"/>
    <mergeCell ref="P11:R11"/>
    <mergeCell ref="S10:T10"/>
    <mergeCell ref="A12:H12"/>
    <mergeCell ref="M10:O10"/>
    <mergeCell ref="M11:O11"/>
    <mergeCell ref="P12:R12"/>
    <mergeCell ref="S11:T11"/>
    <mergeCell ref="S12:T12"/>
    <mergeCell ref="U10:W10"/>
    <mergeCell ref="U9:W9"/>
    <mergeCell ref="U11:W11"/>
    <mergeCell ref="AL11:AM11"/>
    <mergeCell ref="AJ9:AK9"/>
    <mergeCell ref="AD10:AE10"/>
    <mergeCell ref="AD11:AE11"/>
    <mergeCell ref="X10:Z10"/>
    <mergeCell ref="AD12:AE12"/>
    <mergeCell ref="AJ34:AK34"/>
    <mergeCell ref="AL33:AM33"/>
    <mergeCell ref="AL34:AM34"/>
    <mergeCell ref="AL35:AM35"/>
    <mergeCell ref="AD14:AE14"/>
    <mergeCell ref="AF32:AG32"/>
    <mergeCell ref="U14:W14"/>
    <mergeCell ref="U12:W12"/>
    <mergeCell ref="X12:Z12"/>
    <mergeCell ref="AL12:AM12"/>
    <mergeCell ref="AP14:AQ14"/>
    <mergeCell ref="AT13:AU13"/>
    <mergeCell ref="AR14:AS14"/>
    <mergeCell ref="AT14:AU14"/>
    <mergeCell ref="AT28:AU28"/>
    <mergeCell ref="AV14:AW14"/>
    <mergeCell ref="AJ21:AK21"/>
    <mergeCell ref="AN21:AO21"/>
    <mergeCell ref="AL21:AM21"/>
    <mergeCell ref="X29:Z29"/>
    <mergeCell ref="AF33:AG33"/>
    <mergeCell ref="AF34:AG34"/>
    <mergeCell ref="AN15:AO15"/>
    <mergeCell ref="AN20:AO20"/>
    <mergeCell ref="U21:W21"/>
    <mergeCell ref="U23:W23"/>
    <mergeCell ref="X21:Z21"/>
    <mergeCell ref="AF21:AG21"/>
    <mergeCell ref="AF16:AG16"/>
    <mergeCell ref="AH16:AI16"/>
    <mergeCell ref="AJ16:AK16"/>
    <mergeCell ref="S29:T29"/>
    <mergeCell ref="S30:T30"/>
    <mergeCell ref="AP21:AQ21"/>
    <mergeCell ref="AP23:AQ23"/>
    <mergeCell ref="AP30:AQ30"/>
    <mergeCell ref="AP26:AQ26"/>
    <mergeCell ref="AP29:AQ29"/>
    <mergeCell ref="AP28:AQ28"/>
    <mergeCell ref="AL16:AM16"/>
    <mergeCell ref="AJ14:AK14"/>
    <mergeCell ref="AJ17:AK17"/>
    <mergeCell ref="X14:Z14"/>
    <mergeCell ref="U16:W16"/>
    <mergeCell ref="X16:Z16"/>
    <mergeCell ref="AD19:AE19"/>
    <mergeCell ref="AV44:AW44"/>
    <mergeCell ref="AJ30:AK30"/>
    <mergeCell ref="AF36:AG36"/>
    <mergeCell ref="S26:T26"/>
    <mergeCell ref="AF20:AG20"/>
    <mergeCell ref="AH20:AI20"/>
    <mergeCell ref="AL19:AM19"/>
    <mergeCell ref="AJ23:AK23"/>
    <mergeCell ref="AT35:AU35"/>
    <mergeCell ref="AD36:AE36"/>
    <mergeCell ref="AD32:AE32"/>
    <mergeCell ref="U31:W31"/>
    <mergeCell ref="X30:Z30"/>
    <mergeCell ref="U38:W38"/>
    <mergeCell ref="AD33:AE33"/>
    <mergeCell ref="S36:T36"/>
    <mergeCell ref="U36:W36"/>
    <mergeCell ref="U13:W13"/>
    <mergeCell ref="X13:Z13"/>
    <mergeCell ref="AD13:AE13"/>
    <mergeCell ref="AF13:AG13"/>
    <mergeCell ref="AH13:AI13"/>
    <mergeCell ref="AJ13:AK13"/>
    <mergeCell ref="AL13:AM13"/>
    <mergeCell ref="AP13:AQ13"/>
    <mergeCell ref="AF29:AG29"/>
    <mergeCell ref="AF30:AG30"/>
    <mergeCell ref="AP19:AQ19"/>
    <mergeCell ref="AL20:AM20"/>
    <mergeCell ref="AJ20:AK20"/>
    <mergeCell ref="AH19:AI19"/>
    <mergeCell ref="AJ19:AK19"/>
    <mergeCell ref="AL23:AM23"/>
    <mergeCell ref="U30:W30"/>
    <mergeCell ref="AH30:AI30"/>
    <mergeCell ref="AH29:AI29"/>
    <mergeCell ref="AD30:AE30"/>
    <mergeCell ref="AH28:AI28"/>
    <mergeCell ref="AD27:AE27"/>
    <mergeCell ref="AF27:AG27"/>
    <mergeCell ref="AD26:AE26"/>
    <mergeCell ref="AD29:AE29"/>
    <mergeCell ref="AP20:AQ20"/>
    <mergeCell ref="AN23:AO23"/>
    <mergeCell ref="AN19:AO19"/>
    <mergeCell ref="AN17:AO17"/>
    <mergeCell ref="AD15:AE15"/>
    <mergeCell ref="AJ15:AK15"/>
    <mergeCell ref="AN29:AO29"/>
    <mergeCell ref="A1:BG3"/>
    <mergeCell ref="AD53:AE53"/>
    <mergeCell ref="AF53:AG53"/>
    <mergeCell ref="AH53:AI53"/>
    <mergeCell ref="AJ53:AK53"/>
    <mergeCell ref="AL53:AM53"/>
    <mergeCell ref="AN53:AO53"/>
    <mergeCell ref="AP53:AQ53"/>
    <mergeCell ref="AR53:AS53"/>
    <mergeCell ref="AT53:AU53"/>
    <mergeCell ref="AV53:AW53"/>
    <mergeCell ref="AX53:AY53"/>
    <mergeCell ref="AZ53:BA53"/>
    <mergeCell ref="BB53:BC53"/>
    <mergeCell ref="BD53:BE53"/>
    <mergeCell ref="BF53:BG53"/>
    <mergeCell ref="AA12:AC12"/>
    <mergeCell ref="AA13:AC13"/>
    <mergeCell ref="AA14:AC14"/>
    <mergeCell ref="AA15:AC15"/>
    <mergeCell ref="AA16:AC16"/>
    <mergeCell ref="AA17:AC17"/>
    <mergeCell ref="AA19:AC19"/>
    <mergeCell ref="AA20:AC20"/>
    <mergeCell ref="AA21:AC21"/>
    <mergeCell ref="AA23:AC23"/>
    <mergeCell ref="AA24:AC24"/>
    <mergeCell ref="AA25:AC25"/>
    <mergeCell ref="AA26:AC26"/>
    <mergeCell ref="AA27:AC27"/>
    <mergeCell ref="AA28:AC28"/>
    <mergeCell ref="S13:T13"/>
    <mergeCell ref="AD54:AE54"/>
    <mergeCell ref="AF54:AG54"/>
    <mergeCell ref="AH54:AI54"/>
    <mergeCell ref="AJ54:AK54"/>
    <mergeCell ref="AL54:AM54"/>
    <mergeCell ref="AN54:AO54"/>
    <mergeCell ref="AP54:AQ54"/>
    <mergeCell ref="AR54:AS54"/>
    <mergeCell ref="AT54:AU54"/>
    <mergeCell ref="AV54:AW54"/>
    <mergeCell ref="AX54:AY54"/>
    <mergeCell ref="AZ54:BA54"/>
    <mergeCell ref="BB54:BC54"/>
    <mergeCell ref="BD54:BE54"/>
    <mergeCell ref="BF54:BG54"/>
    <mergeCell ref="AD55:AE55"/>
    <mergeCell ref="AF55:AG55"/>
    <mergeCell ref="AH55:AI55"/>
    <mergeCell ref="AJ55:AK55"/>
    <mergeCell ref="AL55:AM55"/>
    <mergeCell ref="AN55:AO55"/>
    <mergeCell ref="AP55:AQ55"/>
    <mergeCell ref="AR55:AS55"/>
    <mergeCell ref="AT55:AU55"/>
    <mergeCell ref="AV55:AW55"/>
    <mergeCell ref="AX55:AY55"/>
    <mergeCell ref="AZ55:BA55"/>
    <mergeCell ref="BB55:BC55"/>
    <mergeCell ref="BD55:BE55"/>
    <mergeCell ref="BF55:BG55"/>
    <mergeCell ref="AD56:AE56"/>
    <mergeCell ref="AF56:AG56"/>
    <mergeCell ref="AH56:AI56"/>
    <mergeCell ref="AJ56:AK56"/>
    <mergeCell ref="AL56:AM56"/>
    <mergeCell ref="AN56:AO56"/>
    <mergeCell ref="AP56:AQ56"/>
    <mergeCell ref="AR56:AS56"/>
    <mergeCell ref="AT56:AU56"/>
    <mergeCell ref="AV56:AW56"/>
    <mergeCell ref="AX56:AY56"/>
    <mergeCell ref="AZ56:BA56"/>
    <mergeCell ref="BB56:BC56"/>
    <mergeCell ref="BD56:BE56"/>
    <mergeCell ref="BF56:BG56"/>
    <mergeCell ref="AD57:AE57"/>
    <mergeCell ref="AF57:AG57"/>
    <mergeCell ref="AH57:AI57"/>
    <mergeCell ref="AJ57:AK57"/>
    <mergeCell ref="AL57:AM57"/>
    <mergeCell ref="AN57:AO57"/>
    <mergeCell ref="AP57:AQ57"/>
    <mergeCell ref="AR57:AS57"/>
    <mergeCell ref="AT57:AU57"/>
    <mergeCell ref="AV57:AW57"/>
    <mergeCell ref="AX57:AY57"/>
    <mergeCell ref="AZ57:BA57"/>
    <mergeCell ref="BB57:BC57"/>
    <mergeCell ref="BD57:BE57"/>
    <mergeCell ref="BF57:BG57"/>
    <mergeCell ref="AD58:AE58"/>
    <mergeCell ref="AF58:AG58"/>
    <mergeCell ref="AH58:AI58"/>
    <mergeCell ref="AJ58:AK58"/>
    <mergeCell ref="AL58:AM58"/>
    <mergeCell ref="AN58:AO58"/>
    <mergeCell ref="AP58:AQ58"/>
    <mergeCell ref="AR58:AS58"/>
    <mergeCell ref="AT58:AU58"/>
    <mergeCell ref="AV58:AW58"/>
    <mergeCell ref="AX58:AY58"/>
    <mergeCell ref="AZ58:BA58"/>
    <mergeCell ref="BB58:BC58"/>
    <mergeCell ref="BD58:BE58"/>
    <mergeCell ref="BF58:BG58"/>
    <mergeCell ref="AD59:AE59"/>
    <mergeCell ref="AF59:AG59"/>
    <mergeCell ref="AH59:AI59"/>
    <mergeCell ref="AJ59:AK59"/>
    <mergeCell ref="AL59:AM59"/>
    <mergeCell ref="AN59:AO59"/>
    <mergeCell ref="AP59:AQ59"/>
    <mergeCell ref="AR59:AS59"/>
    <mergeCell ref="AT59:AU59"/>
    <mergeCell ref="AV59:AW59"/>
    <mergeCell ref="AX59:AY59"/>
    <mergeCell ref="AZ59:BA59"/>
    <mergeCell ref="BB59:BC59"/>
    <mergeCell ref="BD59:BE59"/>
    <mergeCell ref="BF59:BG59"/>
    <mergeCell ref="AD60:AE60"/>
    <mergeCell ref="AF60:AG60"/>
    <mergeCell ref="AH60:AI60"/>
    <mergeCell ref="AJ60:AK60"/>
    <mergeCell ref="AL60:AM60"/>
    <mergeCell ref="AN60:AO60"/>
    <mergeCell ref="AP60:AQ60"/>
    <mergeCell ref="AR60:AS60"/>
    <mergeCell ref="AT60:AU60"/>
    <mergeCell ref="AV60:AW60"/>
    <mergeCell ref="AX60:AY60"/>
    <mergeCell ref="AZ60:BA60"/>
    <mergeCell ref="BB60:BC60"/>
    <mergeCell ref="BD60:BE60"/>
    <mergeCell ref="BF60:BG60"/>
    <mergeCell ref="AD61:AE61"/>
    <mergeCell ref="AF61:AG61"/>
    <mergeCell ref="AH61:AI61"/>
    <mergeCell ref="AJ61:AK61"/>
    <mergeCell ref="AL61:AM61"/>
    <mergeCell ref="AN61:AO61"/>
    <mergeCell ref="AP61:AQ61"/>
    <mergeCell ref="AR61:AS61"/>
    <mergeCell ref="AT61:AU61"/>
    <mergeCell ref="AV61:AW61"/>
    <mergeCell ref="AX61:AY61"/>
    <mergeCell ref="AZ61:BA61"/>
    <mergeCell ref="BB61:BC61"/>
    <mergeCell ref="BD61:BE61"/>
    <mergeCell ref="BF61:BG61"/>
    <mergeCell ref="AD62:AE62"/>
    <mergeCell ref="AF62:AG62"/>
    <mergeCell ref="AH62:AI62"/>
    <mergeCell ref="AJ62:AK62"/>
    <mergeCell ref="AL62:AM62"/>
    <mergeCell ref="AN62:AO62"/>
    <mergeCell ref="AP62:AQ62"/>
    <mergeCell ref="AR62:AS62"/>
    <mergeCell ref="AT62:AU62"/>
    <mergeCell ref="AV62:AW62"/>
    <mergeCell ref="AX62:AY62"/>
    <mergeCell ref="AZ62:BA62"/>
    <mergeCell ref="BB62:BC62"/>
    <mergeCell ref="BD62:BE62"/>
    <mergeCell ref="BF62:BG62"/>
    <mergeCell ref="AD63:AE63"/>
    <mergeCell ref="AF63:AG63"/>
    <mergeCell ref="AH63:AI63"/>
    <mergeCell ref="AJ63:AK63"/>
    <mergeCell ref="AL63:AM63"/>
    <mergeCell ref="AN63:AO63"/>
    <mergeCell ref="AP63:AQ63"/>
    <mergeCell ref="AR63:AS63"/>
    <mergeCell ref="AT63:AU63"/>
    <mergeCell ref="AV63:AW63"/>
    <mergeCell ref="AX63:AY63"/>
    <mergeCell ref="AZ63:BA63"/>
    <mergeCell ref="BB63:BC63"/>
    <mergeCell ref="BD63:BE63"/>
    <mergeCell ref="BF63:BG63"/>
    <mergeCell ref="AD64:AE64"/>
    <mergeCell ref="AF64:AG64"/>
    <mergeCell ref="AH64:AI64"/>
    <mergeCell ref="AJ64:AK64"/>
    <mergeCell ref="AL64:AM64"/>
    <mergeCell ref="AN64:AO64"/>
    <mergeCell ref="AP64:AQ64"/>
    <mergeCell ref="AR64:AS64"/>
    <mergeCell ref="AT64:AU64"/>
    <mergeCell ref="AV64:AW64"/>
    <mergeCell ref="AX64:AY64"/>
    <mergeCell ref="AZ64:BA64"/>
    <mergeCell ref="BB64:BC64"/>
    <mergeCell ref="BD64:BE64"/>
    <mergeCell ref="BF64:BG64"/>
    <mergeCell ref="AD65:AE65"/>
    <mergeCell ref="AF65:AG65"/>
    <mergeCell ref="AH65:AI65"/>
    <mergeCell ref="AJ65:AK65"/>
    <mergeCell ref="AL65:AM65"/>
    <mergeCell ref="AN65:AO65"/>
    <mergeCell ref="AP65:AQ65"/>
    <mergeCell ref="AR65:AS65"/>
    <mergeCell ref="AT65:AU65"/>
    <mergeCell ref="AV65:AW65"/>
    <mergeCell ref="AX65:AY65"/>
    <mergeCell ref="AZ65:BA65"/>
    <mergeCell ref="BB65:BC65"/>
    <mergeCell ref="BD65:BE65"/>
    <mergeCell ref="BF65:BG65"/>
    <mergeCell ref="AD66:AE66"/>
    <mergeCell ref="AF66:AG66"/>
    <mergeCell ref="AH66:AI66"/>
    <mergeCell ref="AJ66:AK66"/>
    <mergeCell ref="AL66:AM66"/>
    <mergeCell ref="AN66:AO66"/>
    <mergeCell ref="AP66:AQ66"/>
    <mergeCell ref="AR66:AS66"/>
    <mergeCell ref="AT66:AU66"/>
    <mergeCell ref="AV66:AW66"/>
    <mergeCell ref="AX66:AY66"/>
    <mergeCell ref="AZ66:BA66"/>
    <mergeCell ref="BB66:BC66"/>
    <mergeCell ref="BD66:BE66"/>
    <mergeCell ref="BF66:BG66"/>
    <mergeCell ref="AD67:AE67"/>
    <mergeCell ref="AF67:AG67"/>
    <mergeCell ref="AH67:AI67"/>
    <mergeCell ref="AJ67:AK67"/>
    <mergeCell ref="AL67:AM67"/>
    <mergeCell ref="AN67:AO67"/>
    <mergeCell ref="AP67:AQ67"/>
    <mergeCell ref="AR67:AS67"/>
    <mergeCell ref="AT67:AU67"/>
    <mergeCell ref="AV67:AW67"/>
    <mergeCell ref="AX67:AY67"/>
    <mergeCell ref="AZ67:BA67"/>
    <mergeCell ref="BB67:BC67"/>
    <mergeCell ref="BD67:BE67"/>
    <mergeCell ref="BF67:BG67"/>
    <mergeCell ref="AD68:AE68"/>
    <mergeCell ref="AF68:AG68"/>
    <mergeCell ref="AH68:AI68"/>
    <mergeCell ref="AJ68:AK68"/>
    <mergeCell ref="AL68:AM68"/>
    <mergeCell ref="AN68:AO68"/>
    <mergeCell ref="AP68:AQ68"/>
    <mergeCell ref="AR68:AS68"/>
    <mergeCell ref="AT68:AU68"/>
    <mergeCell ref="AV68:AW68"/>
    <mergeCell ref="AX68:AY68"/>
    <mergeCell ref="AZ68:BA68"/>
    <mergeCell ref="BB68:BC68"/>
    <mergeCell ref="BD68:BE68"/>
    <mergeCell ref="BF68:BG68"/>
    <mergeCell ref="AD69:AE69"/>
    <mergeCell ref="AF69:AG69"/>
    <mergeCell ref="AH69:AI69"/>
    <mergeCell ref="AJ69:AK69"/>
    <mergeCell ref="AL69:AM69"/>
    <mergeCell ref="AN69:AO69"/>
    <mergeCell ref="AP69:AQ69"/>
    <mergeCell ref="AR69:AS69"/>
    <mergeCell ref="AT69:AU69"/>
    <mergeCell ref="AV69:AW69"/>
    <mergeCell ref="AX69:AY69"/>
    <mergeCell ref="AZ69:BA69"/>
    <mergeCell ref="BB69:BC69"/>
    <mergeCell ref="BD69:BE69"/>
    <mergeCell ref="BF69:BG69"/>
    <mergeCell ref="AD70:AE70"/>
    <mergeCell ref="AF70:AG70"/>
    <mergeCell ref="AH70:AI70"/>
    <mergeCell ref="AJ70:AK70"/>
    <mergeCell ref="AL70:AM70"/>
    <mergeCell ref="AN70:AO70"/>
    <mergeCell ref="AP70:AQ70"/>
    <mergeCell ref="AR70:AS70"/>
    <mergeCell ref="AT70:AU70"/>
    <mergeCell ref="AV70:AW70"/>
    <mergeCell ref="AX70:AY70"/>
    <mergeCell ref="AZ70:BA70"/>
    <mergeCell ref="BB70:BC70"/>
    <mergeCell ref="BD70:BE70"/>
    <mergeCell ref="BF70:BG70"/>
    <mergeCell ref="AD71:AE71"/>
    <mergeCell ref="AF71:AG71"/>
    <mergeCell ref="AH71:AI71"/>
    <mergeCell ref="AJ71:AK71"/>
    <mergeCell ref="AL71:AM71"/>
    <mergeCell ref="AN71:AO71"/>
    <mergeCell ref="AP71:AQ71"/>
    <mergeCell ref="AR71:AS71"/>
    <mergeCell ref="AT71:AU71"/>
    <mergeCell ref="AV71:AW71"/>
    <mergeCell ref="AX71:AY71"/>
    <mergeCell ref="AZ71:BA71"/>
    <mergeCell ref="BB71:BC71"/>
    <mergeCell ref="BD71:BE71"/>
    <mergeCell ref="BF71:BG71"/>
    <mergeCell ref="AD72:AE72"/>
    <mergeCell ref="AF72:AG72"/>
    <mergeCell ref="AH72:AI72"/>
    <mergeCell ref="AJ72:AK72"/>
    <mergeCell ref="AL72:AM72"/>
    <mergeCell ref="AN72:AO72"/>
    <mergeCell ref="AP72:AQ72"/>
    <mergeCell ref="AR72:AS72"/>
    <mergeCell ref="AT72:AU72"/>
    <mergeCell ref="AV72:AW72"/>
    <mergeCell ref="AX72:AY72"/>
    <mergeCell ref="AZ72:BA72"/>
    <mergeCell ref="BB72:BC72"/>
    <mergeCell ref="BD72:BE72"/>
    <mergeCell ref="BF72:BG72"/>
    <mergeCell ref="AD73:AE73"/>
    <mergeCell ref="AF73:AG73"/>
    <mergeCell ref="AH73:AI73"/>
    <mergeCell ref="AJ73:AK73"/>
    <mergeCell ref="AL73:AM73"/>
    <mergeCell ref="AN73:AO73"/>
    <mergeCell ref="AP73:AQ73"/>
    <mergeCell ref="AR73:AS73"/>
    <mergeCell ref="AT73:AU73"/>
    <mergeCell ref="AV73:AW73"/>
    <mergeCell ref="AX73:AY73"/>
    <mergeCell ref="AZ73:BA73"/>
    <mergeCell ref="BB73:BC73"/>
    <mergeCell ref="BD73:BE73"/>
    <mergeCell ref="BF73:BG73"/>
    <mergeCell ref="AD74:AE74"/>
    <mergeCell ref="AF74:AG74"/>
    <mergeCell ref="AH74:AI74"/>
    <mergeCell ref="AJ74:AK74"/>
    <mergeCell ref="AL74:AM74"/>
    <mergeCell ref="AN74:AO74"/>
    <mergeCell ref="AP74:AQ74"/>
    <mergeCell ref="AR74:AS74"/>
    <mergeCell ref="AT74:AU74"/>
    <mergeCell ref="AV74:AW74"/>
    <mergeCell ref="AX74:AY74"/>
    <mergeCell ref="AZ74:BA74"/>
    <mergeCell ref="BB74:BC74"/>
    <mergeCell ref="BD74:BE74"/>
    <mergeCell ref="BF74:BG74"/>
    <mergeCell ref="AD75:AE75"/>
    <mergeCell ref="AF75:AG75"/>
    <mergeCell ref="AH75:AI75"/>
    <mergeCell ref="AJ75:AK75"/>
    <mergeCell ref="AL75:AM75"/>
    <mergeCell ref="AN75:AO75"/>
    <mergeCell ref="AP75:AQ75"/>
    <mergeCell ref="AR75:AS75"/>
    <mergeCell ref="AT75:AU75"/>
    <mergeCell ref="AV75:AW75"/>
    <mergeCell ref="AX75:AY75"/>
    <mergeCell ref="AZ75:BA75"/>
    <mergeCell ref="BB75:BC75"/>
    <mergeCell ref="BD75:BE75"/>
    <mergeCell ref="BF75:BG75"/>
    <mergeCell ref="AD76:AE76"/>
    <mergeCell ref="AF76:AG76"/>
    <mergeCell ref="AH76:AI76"/>
    <mergeCell ref="AJ76:AK76"/>
    <mergeCell ref="AL76:AM76"/>
    <mergeCell ref="AN76:AO76"/>
    <mergeCell ref="AP76:AQ76"/>
    <mergeCell ref="AR76:AS76"/>
    <mergeCell ref="AT76:AU76"/>
    <mergeCell ref="AV76:AW76"/>
    <mergeCell ref="AX76:AY76"/>
    <mergeCell ref="AZ76:BA76"/>
    <mergeCell ref="BB76:BC76"/>
    <mergeCell ref="BD76:BE76"/>
    <mergeCell ref="BF76:BG76"/>
    <mergeCell ref="AD77:AE77"/>
    <mergeCell ref="AF77:AG77"/>
    <mergeCell ref="AH77:AI77"/>
    <mergeCell ref="AJ77:AK77"/>
    <mergeCell ref="AL77:AM77"/>
    <mergeCell ref="AN77:AO77"/>
    <mergeCell ref="AP77:AQ77"/>
    <mergeCell ref="AR77:AS77"/>
    <mergeCell ref="AT77:AU77"/>
    <mergeCell ref="AV77:AW77"/>
    <mergeCell ref="AX77:AY77"/>
    <mergeCell ref="AZ77:BA77"/>
    <mergeCell ref="BB77:BC77"/>
    <mergeCell ref="BD77:BE77"/>
    <mergeCell ref="BF77:BG77"/>
    <mergeCell ref="AD78:AE78"/>
    <mergeCell ref="AF78:AG78"/>
    <mergeCell ref="AH78:AI78"/>
    <mergeCell ref="AJ78:AK78"/>
    <mergeCell ref="AL78:AM78"/>
    <mergeCell ref="AN78:AO78"/>
    <mergeCell ref="AP78:AQ78"/>
    <mergeCell ref="AR78:AS78"/>
    <mergeCell ref="AT78:AU78"/>
    <mergeCell ref="AV78:AW78"/>
    <mergeCell ref="AX78:AY78"/>
    <mergeCell ref="AZ78:BA78"/>
    <mergeCell ref="BB78:BC78"/>
    <mergeCell ref="BD78:BE78"/>
    <mergeCell ref="BF78:BG78"/>
    <mergeCell ref="AD79:AE79"/>
    <mergeCell ref="AF79:AG79"/>
    <mergeCell ref="AH79:AI79"/>
    <mergeCell ref="AJ79:AK79"/>
    <mergeCell ref="AL79:AM79"/>
    <mergeCell ref="AN79:AO79"/>
    <mergeCell ref="AP79:AQ79"/>
    <mergeCell ref="AR79:AS79"/>
    <mergeCell ref="AT79:AU79"/>
    <mergeCell ref="AV79:AW79"/>
    <mergeCell ref="AX79:AY79"/>
    <mergeCell ref="AZ79:BA79"/>
    <mergeCell ref="BB79:BC79"/>
    <mergeCell ref="BD79:BE79"/>
    <mergeCell ref="BF79:BG79"/>
    <mergeCell ref="AD80:AE80"/>
    <mergeCell ref="AF80:AG80"/>
    <mergeCell ref="AH80:AI80"/>
    <mergeCell ref="AJ80:AK80"/>
    <mergeCell ref="AL80:AM80"/>
    <mergeCell ref="AN80:AO80"/>
    <mergeCell ref="AP80:AQ80"/>
    <mergeCell ref="AR80:AS80"/>
    <mergeCell ref="AT80:AU80"/>
    <mergeCell ref="AV80:AW80"/>
    <mergeCell ref="AX80:AY80"/>
    <mergeCell ref="AZ80:BA80"/>
    <mergeCell ref="BB80:BC80"/>
    <mergeCell ref="BD80:BE80"/>
    <mergeCell ref="BF80:BG80"/>
    <mergeCell ref="AD81:AE81"/>
    <mergeCell ref="AF81:AG81"/>
    <mergeCell ref="AH81:AI81"/>
    <mergeCell ref="AJ81:AK81"/>
    <mergeCell ref="AL81:AM81"/>
    <mergeCell ref="AN81:AO81"/>
    <mergeCell ref="AP81:AQ81"/>
    <mergeCell ref="AR81:AS81"/>
    <mergeCell ref="AT81:AU81"/>
    <mergeCell ref="AV81:AW81"/>
    <mergeCell ref="AX81:AY81"/>
    <mergeCell ref="AZ81:BA81"/>
    <mergeCell ref="BB81:BC81"/>
    <mergeCell ref="BD81:BE81"/>
    <mergeCell ref="BF81:BG81"/>
    <mergeCell ref="AD82:AE82"/>
    <mergeCell ref="AF82:AG82"/>
    <mergeCell ref="AH82:AI82"/>
    <mergeCell ref="AJ82:AK82"/>
    <mergeCell ref="AL82:AM82"/>
    <mergeCell ref="AN82:AO82"/>
    <mergeCell ref="AP82:AQ82"/>
    <mergeCell ref="AR82:AS82"/>
    <mergeCell ref="AT82:AU82"/>
    <mergeCell ref="AV82:AW82"/>
    <mergeCell ref="AX82:AY82"/>
    <mergeCell ref="AZ82:BA82"/>
    <mergeCell ref="BB82:BC82"/>
    <mergeCell ref="BD82:BE82"/>
    <mergeCell ref="BF82:BG82"/>
    <mergeCell ref="AD83:AE83"/>
    <mergeCell ref="AF83:AG83"/>
    <mergeCell ref="AH83:AI83"/>
    <mergeCell ref="AJ83:AK83"/>
    <mergeCell ref="AL83:AM83"/>
    <mergeCell ref="AN83:AO83"/>
    <mergeCell ref="AP83:AQ83"/>
    <mergeCell ref="AR83:AS83"/>
    <mergeCell ref="AT83:AU83"/>
    <mergeCell ref="AV83:AW83"/>
    <mergeCell ref="AX83:AY83"/>
    <mergeCell ref="AZ83:BA83"/>
    <mergeCell ref="BB83:BC83"/>
    <mergeCell ref="BD83:BE83"/>
    <mergeCell ref="BF83:BG83"/>
    <mergeCell ref="AD84:AE84"/>
    <mergeCell ref="AF84:AG84"/>
    <mergeCell ref="AH84:AI84"/>
    <mergeCell ref="AJ84:AK84"/>
    <mergeCell ref="AL84:AM84"/>
    <mergeCell ref="AN84:AO84"/>
    <mergeCell ref="AP84:AQ84"/>
    <mergeCell ref="AR84:AS84"/>
    <mergeCell ref="AT84:AU84"/>
    <mergeCell ref="AV84:AW84"/>
    <mergeCell ref="AX84:AY84"/>
    <mergeCell ref="AZ84:BA84"/>
    <mergeCell ref="BB84:BC84"/>
    <mergeCell ref="BD84:BE84"/>
    <mergeCell ref="BF84:BG84"/>
    <mergeCell ref="AD85:AE85"/>
    <mergeCell ref="AF85:AG85"/>
    <mergeCell ref="AH85:AI85"/>
    <mergeCell ref="AJ85:AK85"/>
    <mergeCell ref="AL85:AM85"/>
    <mergeCell ref="AN85:AO85"/>
    <mergeCell ref="AP85:AQ85"/>
    <mergeCell ref="AR85:AS85"/>
    <mergeCell ref="AT85:AU85"/>
    <mergeCell ref="AV85:AW85"/>
    <mergeCell ref="AX85:AY85"/>
    <mergeCell ref="AZ85:BA85"/>
    <mergeCell ref="BB85:BC85"/>
    <mergeCell ref="BD85:BE85"/>
    <mergeCell ref="BF85:BG85"/>
    <mergeCell ref="AD86:AE86"/>
    <mergeCell ref="AF86:AG86"/>
    <mergeCell ref="AH86:AI86"/>
    <mergeCell ref="AJ86:AK86"/>
    <mergeCell ref="AL86:AM86"/>
    <mergeCell ref="AN86:AO86"/>
    <mergeCell ref="AP86:AQ86"/>
    <mergeCell ref="AR86:AS86"/>
    <mergeCell ref="AT86:AU86"/>
    <mergeCell ref="AV86:AW86"/>
    <mergeCell ref="AX86:AY86"/>
    <mergeCell ref="AZ86:BA86"/>
    <mergeCell ref="BB86:BC86"/>
    <mergeCell ref="BD86:BE86"/>
    <mergeCell ref="BF86:BG86"/>
    <mergeCell ref="AD87:AE87"/>
    <mergeCell ref="AF87:AG87"/>
    <mergeCell ref="AH87:AI87"/>
    <mergeCell ref="AJ87:AK87"/>
    <mergeCell ref="AL87:AM87"/>
    <mergeCell ref="AN87:AO87"/>
    <mergeCell ref="AP87:AQ87"/>
    <mergeCell ref="AR87:AS87"/>
    <mergeCell ref="AT87:AU87"/>
    <mergeCell ref="AV87:AW87"/>
    <mergeCell ref="AX87:AY87"/>
    <mergeCell ref="AZ87:BA87"/>
    <mergeCell ref="BB87:BC87"/>
    <mergeCell ref="BD87:BE87"/>
    <mergeCell ref="BF87:BG87"/>
    <mergeCell ref="AD88:AE88"/>
    <mergeCell ref="AF88:AG88"/>
    <mergeCell ref="AH88:AI88"/>
    <mergeCell ref="AJ88:AK88"/>
    <mergeCell ref="AL88:AM88"/>
    <mergeCell ref="AN88:AO88"/>
    <mergeCell ref="AP88:AQ88"/>
    <mergeCell ref="AR88:AS88"/>
    <mergeCell ref="AT88:AU88"/>
    <mergeCell ref="AV88:AW88"/>
    <mergeCell ref="AX88:AY88"/>
    <mergeCell ref="AZ88:BA88"/>
    <mergeCell ref="BB88:BC88"/>
    <mergeCell ref="BD88:BE88"/>
    <mergeCell ref="BF88:BG88"/>
    <mergeCell ref="AD89:AE89"/>
    <mergeCell ref="AF89:AG89"/>
    <mergeCell ref="AH89:AI89"/>
    <mergeCell ref="AJ89:AK89"/>
    <mergeCell ref="AL89:AM89"/>
    <mergeCell ref="AN89:AO89"/>
    <mergeCell ref="AP89:AQ89"/>
    <mergeCell ref="AR89:AS89"/>
    <mergeCell ref="AT89:AU89"/>
    <mergeCell ref="AV89:AW89"/>
    <mergeCell ref="AX89:AY89"/>
    <mergeCell ref="AZ89:BA89"/>
    <mergeCell ref="BB89:BC89"/>
    <mergeCell ref="BD89:BE89"/>
    <mergeCell ref="BF89:BG89"/>
    <mergeCell ref="AD90:AE90"/>
    <mergeCell ref="AF90:AG90"/>
    <mergeCell ref="AH90:AI90"/>
    <mergeCell ref="AJ90:AK90"/>
    <mergeCell ref="AL90:AM90"/>
    <mergeCell ref="AN90:AO90"/>
    <mergeCell ref="AP90:AQ90"/>
    <mergeCell ref="AR90:AS90"/>
    <mergeCell ref="AT90:AU90"/>
    <mergeCell ref="AV90:AW90"/>
    <mergeCell ref="AX90:AY90"/>
    <mergeCell ref="AZ90:BA90"/>
    <mergeCell ref="BB90:BC90"/>
    <mergeCell ref="BD90:BE90"/>
    <mergeCell ref="BF90:BG90"/>
    <mergeCell ref="AD91:AE91"/>
    <mergeCell ref="AF91:AG91"/>
    <mergeCell ref="AH91:AI91"/>
    <mergeCell ref="AJ91:AK91"/>
    <mergeCell ref="AL91:AM91"/>
    <mergeCell ref="AN91:AO91"/>
    <mergeCell ref="AP91:AQ91"/>
    <mergeCell ref="AR91:AS91"/>
    <mergeCell ref="AT91:AU91"/>
    <mergeCell ref="AV91:AW91"/>
    <mergeCell ref="AX91:AY91"/>
    <mergeCell ref="AZ91:BA91"/>
    <mergeCell ref="BB91:BC91"/>
    <mergeCell ref="BD91:BE91"/>
    <mergeCell ref="BF91:BG91"/>
    <mergeCell ref="AD92:AE92"/>
    <mergeCell ref="AF92:AG92"/>
    <mergeCell ref="AH92:AI92"/>
    <mergeCell ref="AJ92:AK92"/>
    <mergeCell ref="AL92:AM92"/>
    <mergeCell ref="AN92:AO92"/>
    <mergeCell ref="AP92:AQ92"/>
    <mergeCell ref="AR92:AS92"/>
    <mergeCell ref="AT92:AU92"/>
    <mergeCell ref="AV92:AW92"/>
    <mergeCell ref="AX92:AY92"/>
    <mergeCell ref="AZ92:BA92"/>
    <mergeCell ref="BB92:BC92"/>
    <mergeCell ref="BD92:BE92"/>
    <mergeCell ref="BF92:BG92"/>
    <mergeCell ref="AD93:AE93"/>
    <mergeCell ref="AF93:AG93"/>
    <mergeCell ref="AH93:AI93"/>
    <mergeCell ref="AJ93:AK93"/>
    <mergeCell ref="AL93:AM93"/>
    <mergeCell ref="AN93:AO93"/>
    <mergeCell ref="AP93:AQ93"/>
    <mergeCell ref="AR93:AS93"/>
    <mergeCell ref="AT93:AU93"/>
    <mergeCell ref="AV93:AW93"/>
    <mergeCell ref="AX93:AY93"/>
    <mergeCell ref="AZ93:BA93"/>
    <mergeCell ref="BB93:BC93"/>
    <mergeCell ref="BD93:BE93"/>
    <mergeCell ref="BF93:BG93"/>
    <mergeCell ref="AD94:AE94"/>
    <mergeCell ref="AF94:AG94"/>
    <mergeCell ref="AH94:AI94"/>
    <mergeCell ref="AJ94:AK94"/>
    <mergeCell ref="AL94:AM94"/>
    <mergeCell ref="AN94:AO94"/>
    <mergeCell ref="AP94:AQ94"/>
    <mergeCell ref="AR94:AS94"/>
    <mergeCell ref="AT94:AU94"/>
    <mergeCell ref="AV94:AW94"/>
    <mergeCell ref="AX94:AY94"/>
    <mergeCell ref="AZ94:BA94"/>
    <mergeCell ref="BB94:BC94"/>
    <mergeCell ref="BD94:BE94"/>
    <mergeCell ref="BF94:BG94"/>
    <mergeCell ref="AD95:AE95"/>
    <mergeCell ref="AF95:AG95"/>
    <mergeCell ref="AH95:AI95"/>
    <mergeCell ref="AJ95:AK95"/>
    <mergeCell ref="AL95:AM95"/>
    <mergeCell ref="AN95:AO95"/>
    <mergeCell ref="AP95:AQ95"/>
    <mergeCell ref="AR95:AS95"/>
    <mergeCell ref="AT95:AU95"/>
    <mergeCell ref="AV95:AW95"/>
    <mergeCell ref="AX95:AY95"/>
    <mergeCell ref="AZ95:BA95"/>
    <mergeCell ref="BB95:BC95"/>
    <mergeCell ref="BD95:BE95"/>
    <mergeCell ref="BF95:BG95"/>
    <mergeCell ref="AD96:AE96"/>
    <mergeCell ref="AF96:AG96"/>
    <mergeCell ref="AH96:AI96"/>
    <mergeCell ref="AJ96:AK96"/>
    <mergeCell ref="AL96:AM96"/>
    <mergeCell ref="AN96:AO96"/>
    <mergeCell ref="AP96:AQ96"/>
    <mergeCell ref="AR96:AS96"/>
    <mergeCell ref="AT96:AU96"/>
    <mergeCell ref="AV96:AW96"/>
    <mergeCell ref="AX96:AY96"/>
    <mergeCell ref="AZ96:BA96"/>
    <mergeCell ref="BB96:BC96"/>
    <mergeCell ref="BD96:BE96"/>
    <mergeCell ref="BF96:BG96"/>
    <mergeCell ref="AD97:AE97"/>
    <mergeCell ref="AF97:AG97"/>
    <mergeCell ref="AH97:AI97"/>
    <mergeCell ref="AJ97:AK97"/>
    <mergeCell ref="AL97:AM97"/>
    <mergeCell ref="AN97:AO97"/>
    <mergeCell ref="AP97:AQ97"/>
    <mergeCell ref="AR97:AS97"/>
    <mergeCell ref="AT97:AU97"/>
    <mergeCell ref="AV97:AW97"/>
    <mergeCell ref="AX97:AY97"/>
    <mergeCell ref="AZ97:BA97"/>
    <mergeCell ref="BB97:BC97"/>
    <mergeCell ref="BD97:BE97"/>
    <mergeCell ref="BF97:BG97"/>
    <mergeCell ref="AD98:AE98"/>
    <mergeCell ref="AF98:AG98"/>
    <mergeCell ref="AH98:AI98"/>
    <mergeCell ref="AJ98:AK98"/>
    <mergeCell ref="AL98:AM98"/>
    <mergeCell ref="AN98:AO98"/>
    <mergeCell ref="AP98:AQ98"/>
    <mergeCell ref="AR98:AS98"/>
    <mergeCell ref="AT98:AU98"/>
    <mergeCell ref="AV98:AW98"/>
    <mergeCell ref="AX98:AY98"/>
    <mergeCell ref="AZ98:BA98"/>
    <mergeCell ref="BB98:BC98"/>
    <mergeCell ref="BD98:BE98"/>
    <mergeCell ref="BF98:BG98"/>
    <mergeCell ref="AD99:AE99"/>
    <mergeCell ref="AF99:AG99"/>
    <mergeCell ref="AH99:AI99"/>
    <mergeCell ref="AJ99:AK99"/>
    <mergeCell ref="AL99:AM99"/>
    <mergeCell ref="AN99:AO99"/>
    <mergeCell ref="AP99:AQ99"/>
    <mergeCell ref="AR99:AS99"/>
    <mergeCell ref="AT99:AU99"/>
    <mergeCell ref="AV99:AW99"/>
    <mergeCell ref="AX99:AY99"/>
    <mergeCell ref="AZ99:BA99"/>
    <mergeCell ref="BB99:BC99"/>
    <mergeCell ref="BD99:BE99"/>
    <mergeCell ref="BF99:BG99"/>
    <mergeCell ref="AD100:AE100"/>
    <mergeCell ref="AF100:AG100"/>
    <mergeCell ref="AH100:AI100"/>
    <mergeCell ref="AJ100:AK100"/>
    <mergeCell ref="AL100:AM100"/>
    <mergeCell ref="AN100:AO100"/>
    <mergeCell ref="AP100:AQ100"/>
    <mergeCell ref="AR100:AS100"/>
    <mergeCell ref="AT100:AU100"/>
    <mergeCell ref="AV100:AW100"/>
    <mergeCell ref="AX100:AY100"/>
    <mergeCell ref="AZ100:BA100"/>
    <mergeCell ref="BB100:BC100"/>
    <mergeCell ref="BD100:BE100"/>
    <mergeCell ref="BF100:BG100"/>
    <mergeCell ref="S53:T53"/>
    <mergeCell ref="U53:W53"/>
    <mergeCell ref="X53:Z53"/>
    <mergeCell ref="AA53:AC53"/>
    <mergeCell ref="S54:T54"/>
    <mergeCell ref="U54:W54"/>
    <mergeCell ref="X54:Z54"/>
    <mergeCell ref="AA54:AC54"/>
    <mergeCell ref="S55:T55"/>
    <mergeCell ref="U55:W55"/>
    <mergeCell ref="X55:Z55"/>
    <mergeCell ref="AA55:AC55"/>
    <mergeCell ref="S56:T56"/>
    <mergeCell ref="U56:W56"/>
    <mergeCell ref="X56:Z56"/>
    <mergeCell ref="AA56:AC56"/>
    <mergeCell ref="S57:T57"/>
    <mergeCell ref="U57:W57"/>
    <mergeCell ref="X57:Z57"/>
    <mergeCell ref="AA57:AC57"/>
    <mergeCell ref="S58:T58"/>
    <mergeCell ref="U58:W58"/>
    <mergeCell ref="X58:Z58"/>
    <mergeCell ref="AA58:AC58"/>
    <mergeCell ref="S59:T59"/>
    <mergeCell ref="U59:W59"/>
    <mergeCell ref="X59:Z59"/>
    <mergeCell ref="AA59:AC59"/>
    <mergeCell ref="S60:T60"/>
    <mergeCell ref="U60:W60"/>
    <mergeCell ref="X60:Z60"/>
    <mergeCell ref="AA60:AC60"/>
    <mergeCell ref="S61:T61"/>
    <mergeCell ref="U61:W61"/>
    <mergeCell ref="X61:Z61"/>
    <mergeCell ref="AA61:AC61"/>
    <mergeCell ref="S62:T62"/>
    <mergeCell ref="U62:W62"/>
    <mergeCell ref="X62:Z62"/>
    <mergeCell ref="AA62:AC62"/>
    <mergeCell ref="S63:T63"/>
    <mergeCell ref="U63:W63"/>
    <mergeCell ref="X63:Z63"/>
    <mergeCell ref="AA63:AC63"/>
    <mergeCell ref="S64:T64"/>
    <mergeCell ref="U64:W64"/>
    <mergeCell ref="X64:Z64"/>
    <mergeCell ref="AA64:AC64"/>
    <mergeCell ref="S65:T65"/>
    <mergeCell ref="U65:W65"/>
    <mergeCell ref="X65:Z65"/>
    <mergeCell ref="AA65:AC65"/>
    <mergeCell ref="S66:T66"/>
    <mergeCell ref="U66:W66"/>
    <mergeCell ref="X66:Z66"/>
    <mergeCell ref="AA66:AC66"/>
    <mergeCell ref="S67:T67"/>
    <mergeCell ref="U67:W67"/>
    <mergeCell ref="X67:Z67"/>
    <mergeCell ref="AA67:AC67"/>
    <mergeCell ref="S68:T68"/>
    <mergeCell ref="U68:W68"/>
    <mergeCell ref="X68:Z68"/>
    <mergeCell ref="AA68:AC68"/>
    <mergeCell ref="S69:T69"/>
    <mergeCell ref="U69:W69"/>
    <mergeCell ref="X69:Z69"/>
    <mergeCell ref="AA69:AC69"/>
    <mergeCell ref="S70:T70"/>
    <mergeCell ref="U70:W70"/>
    <mergeCell ref="X70:Z70"/>
    <mergeCell ref="AA70:AC70"/>
    <mergeCell ref="S71:T71"/>
    <mergeCell ref="U71:W71"/>
    <mergeCell ref="X71:Z71"/>
    <mergeCell ref="AA71:AC71"/>
    <mergeCell ref="S72:T72"/>
    <mergeCell ref="U72:W72"/>
    <mergeCell ref="X72:Z72"/>
    <mergeCell ref="AA72:AC72"/>
    <mergeCell ref="S73:T73"/>
    <mergeCell ref="U73:W73"/>
    <mergeCell ref="X73:Z73"/>
    <mergeCell ref="AA73:AC73"/>
    <mergeCell ref="S74:T74"/>
    <mergeCell ref="U74:W74"/>
    <mergeCell ref="X74:Z74"/>
    <mergeCell ref="AA74:AC74"/>
    <mergeCell ref="S75:T75"/>
    <mergeCell ref="U75:W75"/>
    <mergeCell ref="X75:Z75"/>
    <mergeCell ref="AA75:AC75"/>
    <mergeCell ref="S76:T76"/>
    <mergeCell ref="U76:W76"/>
    <mergeCell ref="X76:Z76"/>
    <mergeCell ref="AA76:AC76"/>
    <mergeCell ref="S77:T77"/>
    <mergeCell ref="U77:W77"/>
    <mergeCell ref="X77:Z77"/>
    <mergeCell ref="AA77:AC77"/>
    <mergeCell ref="S78:T78"/>
    <mergeCell ref="U78:W78"/>
    <mergeCell ref="X78:Z78"/>
    <mergeCell ref="AA78:AC78"/>
    <mergeCell ref="S79:T79"/>
    <mergeCell ref="U79:W79"/>
    <mergeCell ref="X79:Z79"/>
    <mergeCell ref="AA79:AC79"/>
    <mergeCell ref="S80:T80"/>
    <mergeCell ref="U80:W80"/>
    <mergeCell ref="X80:Z80"/>
    <mergeCell ref="AA80:AC80"/>
    <mergeCell ref="S81:T81"/>
    <mergeCell ref="U81:W81"/>
    <mergeCell ref="X81:Z81"/>
    <mergeCell ref="AA81:AC81"/>
    <mergeCell ref="S82:T82"/>
    <mergeCell ref="U82:W82"/>
    <mergeCell ref="X82:Z82"/>
    <mergeCell ref="AA82:AC82"/>
    <mergeCell ref="S83:T83"/>
    <mergeCell ref="U83:W83"/>
    <mergeCell ref="X83:Z83"/>
    <mergeCell ref="AA83:AC83"/>
    <mergeCell ref="S84:T84"/>
    <mergeCell ref="U84:W84"/>
    <mergeCell ref="X84:Z84"/>
    <mergeCell ref="AA84:AC84"/>
    <mergeCell ref="S85:T85"/>
    <mergeCell ref="U85:W85"/>
    <mergeCell ref="X85:Z85"/>
    <mergeCell ref="AA85:AC85"/>
    <mergeCell ref="S86:T86"/>
    <mergeCell ref="U86:W86"/>
    <mergeCell ref="X86:Z86"/>
    <mergeCell ref="AA86:AC86"/>
    <mergeCell ref="S96:T96"/>
    <mergeCell ref="U96:W96"/>
    <mergeCell ref="X96:Z96"/>
    <mergeCell ref="AA96:AC96"/>
    <mergeCell ref="S87:T87"/>
    <mergeCell ref="U87:W87"/>
    <mergeCell ref="X87:Z87"/>
    <mergeCell ref="AA87:AC87"/>
    <mergeCell ref="S88:T88"/>
    <mergeCell ref="U88:W88"/>
    <mergeCell ref="X88:Z88"/>
    <mergeCell ref="AA88:AC88"/>
    <mergeCell ref="S89:T89"/>
    <mergeCell ref="U89:W89"/>
    <mergeCell ref="X89:Z89"/>
    <mergeCell ref="AA89:AC89"/>
    <mergeCell ref="S90:T90"/>
    <mergeCell ref="U90:W90"/>
    <mergeCell ref="X90:Z90"/>
    <mergeCell ref="AA90:AC90"/>
    <mergeCell ref="S91:T91"/>
    <mergeCell ref="U91:W91"/>
    <mergeCell ref="X91:Z91"/>
    <mergeCell ref="AA91:AC91"/>
    <mergeCell ref="S97:T97"/>
    <mergeCell ref="U97:W97"/>
    <mergeCell ref="X97:Z97"/>
    <mergeCell ref="AA97:AC97"/>
    <mergeCell ref="S98:T98"/>
    <mergeCell ref="U98:W98"/>
    <mergeCell ref="X98:Z98"/>
    <mergeCell ref="AA98:AC98"/>
    <mergeCell ref="S99:T99"/>
    <mergeCell ref="U99:W99"/>
    <mergeCell ref="X99:Z99"/>
    <mergeCell ref="AA99:AC99"/>
    <mergeCell ref="S100:T100"/>
    <mergeCell ref="U100:W100"/>
    <mergeCell ref="X100:Z100"/>
    <mergeCell ref="AA100:AC100"/>
    <mergeCell ref="S92:T92"/>
    <mergeCell ref="U92:W92"/>
    <mergeCell ref="X92:Z92"/>
    <mergeCell ref="AA92:AC92"/>
    <mergeCell ref="S93:T93"/>
    <mergeCell ref="U93:W93"/>
    <mergeCell ref="X93:Z93"/>
    <mergeCell ref="AA93:AC93"/>
    <mergeCell ref="S94:T94"/>
    <mergeCell ref="U94:W94"/>
    <mergeCell ref="X94:Z94"/>
    <mergeCell ref="AA94:AC94"/>
    <mergeCell ref="S95:T95"/>
    <mergeCell ref="U95:W95"/>
    <mergeCell ref="X95:Z95"/>
    <mergeCell ref="AA95:AC95"/>
  </mergeCells>
  <conditionalFormatting sqref="AD10:BG100">
    <cfRule type="containsText" dxfId="1" priority="1" operator="containsText" text="X">
      <formula>NOT(ISERROR(SEARCH("X",AD10)))</formula>
    </cfRule>
    <cfRule type="containsText" dxfId="0" priority="2" operator="containsText" text="P">
      <formula>NOT(ISERROR(SEARCH("P",AD10)))</formula>
    </cfRule>
  </conditionalFormatting>
  <pageMargins left="0.7" right="0.7" top="0.75" bottom="0.75" header="0.3" footer="0.3"/>
  <pageSetup paperSize="9" orientation="portrait" horizontalDpi="4294967293" r:id="rId1"/>
  <ignoredErrors>
    <ignoredError sqref="X1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9171F1-6037-46A2-A256-1D27A4130E0E}">
          <x14:formula1>
            <xm:f>Hulptabel!$C$2:$C$10</xm:f>
          </x14:formula1>
          <xm:sqref>P10:R100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Hulptabel</vt:lpstr>
      <vt:lpstr>Conversieplan</vt:lpstr>
      <vt:lpstr>Livegang</vt:lpstr>
      <vt:lpstr>Module</vt:lpstr>
      <vt:lpstr>StartProject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van Dosselaar</dc:creator>
  <cp:lastModifiedBy>Robin van Dosselaar</cp:lastModifiedBy>
  <dcterms:created xsi:type="dcterms:W3CDTF">2021-01-12T14:07:12Z</dcterms:created>
  <dcterms:modified xsi:type="dcterms:W3CDTF">2024-11-01T10:19:34Z</dcterms:modified>
</cp:coreProperties>
</file>